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H:\Data Work Requests\B3\2020\Interactive APR County Comparisons\"/>
    </mc:Choice>
  </mc:AlternateContent>
  <bookViews>
    <workbookView xWindow="0" yWindow="0" windowWidth="23040" windowHeight="9192"/>
  </bookViews>
  <sheets>
    <sheet name="Dashboard" sheetId="2" r:id="rId1"/>
    <sheet name="19-20 Indicator Data" sheetId="1" state="hidden" r:id="rId2"/>
    <sheet name="19-20 Exit Reason Data" sheetId="3" state="hidden"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80" i="2" l="1"/>
  <c r="B79" i="2"/>
  <c r="B78" i="2"/>
  <c r="B77" i="2"/>
  <c r="B76" i="2"/>
  <c r="B75" i="2"/>
  <c r="B74" i="2"/>
  <c r="B73" i="2"/>
  <c r="B72" i="2"/>
  <c r="B71" i="2"/>
  <c r="B70" i="2"/>
  <c r="B69" i="2"/>
  <c r="B68" i="2"/>
  <c r="B67" i="2"/>
  <c r="B66" i="2"/>
  <c r="B81" i="2" l="1"/>
  <c r="C73" i="2" s="1"/>
  <c r="C71" i="2" l="1"/>
  <c r="C77" i="2"/>
  <c r="C76" i="2"/>
  <c r="C66" i="2"/>
  <c r="C79" i="2"/>
  <c r="C69" i="2"/>
  <c r="C68" i="2"/>
  <c r="C74" i="2"/>
  <c r="C80" i="2"/>
  <c r="C70" i="2"/>
  <c r="C67" i="2"/>
  <c r="C75" i="2"/>
  <c r="C78" i="2"/>
  <c r="C72" i="2"/>
  <c r="B57" i="2" l="1"/>
  <c r="B56" i="2"/>
  <c r="B55" i="2"/>
  <c r="B54" i="2"/>
  <c r="B53" i="2"/>
  <c r="B52" i="2"/>
  <c r="B51" i="2"/>
  <c r="B50" i="2"/>
  <c r="B49" i="2"/>
  <c r="B48" i="2"/>
  <c r="B47" i="2"/>
  <c r="B46" i="2"/>
  <c r="B45" i="2"/>
  <c r="B44" i="2"/>
  <c r="B43" i="2"/>
  <c r="B42" i="2"/>
  <c r="B41" i="2"/>
  <c r="B15" i="2"/>
  <c r="B31" i="2"/>
  <c r="B30" i="2"/>
  <c r="B29" i="2"/>
  <c r="B28" i="2"/>
  <c r="B27" i="2"/>
  <c r="B26" i="2"/>
  <c r="B25" i="2"/>
  <c r="B24" i="2"/>
  <c r="B23" i="2"/>
  <c r="B22" i="2"/>
  <c r="B21" i="2"/>
  <c r="B19" i="2"/>
  <c r="B18" i="2"/>
  <c r="B17" i="2"/>
  <c r="B16" i="2"/>
  <c r="B20" i="2"/>
</calcChain>
</file>

<file path=xl/comments1.xml><?xml version="1.0" encoding="utf-8"?>
<comments xmlns="http://schemas.openxmlformats.org/spreadsheetml/2006/main">
  <authors>
    <author>Rundle, Matthew G</author>
  </authors>
  <commentList>
    <comment ref="A15" authorId="0" shapeId="0">
      <text>
        <r>
          <rPr>
            <sz val="10"/>
            <color indexed="81"/>
            <rFont val="Calibri Light"/>
            <family val="2"/>
            <scheme val="major"/>
          </rPr>
          <t>Percent of infants and toddlers with Individual Family Service Plans (IFSP) who receive the early intervention services on their IFSPs in a timely manner</t>
        </r>
      </text>
    </comment>
    <comment ref="A16" authorId="0" shapeId="0">
      <text>
        <r>
          <rPr>
            <sz val="10"/>
            <color indexed="81"/>
            <rFont val="Calibri Light"/>
            <family val="2"/>
            <scheme val="major"/>
          </rPr>
          <t>Percent of infants and toddlers with IFSPs who primarily receive early intervention services in the home or programs for typically developing children</t>
        </r>
      </text>
    </comment>
    <comment ref="A17" authorId="0" shapeId="0">
      <text>
        <r>
          <rPr>
            <sz val="10"/>
            <color indexed="81"/>
            <rFont val="Calibri Light"/>
            <family val="2"/>
            <scheme val="major"/>
          </rPr>
          <t>Of the children who entered the program below age expectations in each outcome, the percent who substantially increased their rate of growth by the time they exited B-3</t>
        </r>
      </text>
    </comment>
    <comment ref="A18" authorId="0" shapeId="0">
      <text>
        <r>
          <rPr>
            <sz val="10"/>
            <color indexed="81"/>
            <rFont val="Calibri Light"/>
            <family val="2"/>
            <scheme val="major"/>
          </rPr>
          <t>The percent of children who were functioning within age expectations in each Outcome by the time they exited the program</t>
        </r>
      </text>
    </comment>
    <comment ref="A19" authorId="0" shapeId="0">
      <text>
        <r>
          <rPr>
            <sz val="10"/>
            <color indexed="81"/>
            <rFont val="Calibri Light"/>
            <family val="2"/>
            <scheme val="major"/>
          </rPr>
          <t>Of the children who entered the program below age expectations in each Outcome, the percent who substantially increased their rate of growth by the time they exited B-3</t>
        </r>
      </text>
    </comment>
    <comment ref="A20" authorId="0" shapeId="0">
      <text>
        <r>
          <rPr>
            <sz val="10"/>
            <color indexed="81"/>
            <rFont val="Calibri Light"/>
            <family val="2"/>
            <scheme val="major"/>
          </rPr>
          <t>The percent of children who were functioning within age expectations in each Outcome by the time they exited the program</t>
        </r>
      </text>
    </comment>
    <comment ref="A21" authorId="0" shapeId="0">
      <text>
        <r>
          <rPr>
            <sz val="10"/>
            <color indexed="81"/>
            <rFont val="Calibri Light"/>
            <family val="2"/>
            <scheme val="major"/>
          </rPr>
          <t>Of the children who entered the program below age expectations in each outcome, the percent who substantially increased their rate of growth by the time they exited B-3</t>
        </r>
      </text>
    </comment>
    <comment ref="A22" authorId="0" shapeId="0">
      <text>
        <r>
          <rPr>
            <sz val="10"/>
            <color indexed="81"/>
            <rFont val="Calibri Light"/>
            <family val="2"/>
            <scheme val="major"/>
          </rPr>
          <t>The percent of children who were functioning within age expectations in each Outcome by the time they exited the program</t>
        </r>
      </text>
    </comment>
    <comment ref="A23" authorId="0" shapeId="0">
      <text>
        <r>
          <rPr>
            <sz val="10"/>
            <color indexed="81"/>
            <rFont val="Calibri Light"/>
            <family val="2"/>
            <scheme val="major"/>
          </rPr>
          <t xml:space="preserve">Percent of families reporting early intervention services have helped the family know their rights. </t>
        </r>
        <r>
          <rPr>
            <b/>
            <sz val="9"/>
            <color indexed="81"/>
            <rFont val="Tahoma"/>
            <family val="2"/>
          </rPr>
          <t xml:space="preserve"> </t>
        </r>
      </text>
    </comment>
    <comment ref="A24" authorId="0" shapeId="0">
      <text>
        <r>
          <rPr>
            <sz val="10"/>
            <color indexed="81"/>
            <rFont val="Calibri Light"/>
            <family val="2"/>
            <scheme val="major"/>
          </rPr>
          <t>Percent of families reporting early intervention services have helped the family effectively communicate their child's needs.</t>
        </r>
      </text>
    </comment>
    <comment ref="A25" authorId="0" shapeId="0">
      <text>
        <r>
          <rPr>
            <sz val="10"/>
            <color indexed="81"/>
            <rFont val="Calibri Light"/>
            <family val="2"/>
            <scheme val="major"/>
          </rPr>
          <t>Percent of families reporting early intervention services have helped the family help their child develop and learn.</t>
        </r>
      </text>
    </comment>
    <comment ref="A26" authorId="0" shapeId="0">
      <text>
        <r>
          <rPr>
            <sz val="10"/>
            <color indexed="81"/>
            <rFont val="Calibri Light"/>
            <family val="2"/>
            <scheme val="major"/>
          </rPr>
          <t>Percent of infants and toddlers birth to 1 with IFSPs</t>
        </r>
      </text>
    </comment>
    <comment ref="A27" authorId="0" shapeId="0">
      <text>
        <r>
          <rPr>
            <sz val="10"/>
            <color indexed="81"/>
            <rFont val="Calibri Light"/>
            <family val="2"/>
            <scheme val="major"/>
          </rPr>
          <t>Percent of infants and toddlers birth to 3 with IFSPs</t>
        </r>
      </text>
    </comment>
    <comment ref="A28" authorId="0" shapeId="0">
      <text>
        <r>
          <rPr>
            <sz val="10"/>
            <color indexed="81"/>
            <rFont val="Calibri Light"/>
            <family val="2"/>
            <scheme val="major"/>
          </rPr>
          <t>Percent of eligible infants and toddlers with IFSPs for whom an evaluation and assessment and  initial IFSP meeting were conducted in a timely manner</t>
        </r>
      </text>
    </comment>
    <comment ref="A29" authorId="0" shapeId="0">
      <text>
        <r>
          <rPr>
            <sz val="10"/>
            <color indexed="81"/>
            <rFont val="Calibri Light"/>
            <family val="2"/>
            <scheme val="major"/>
          </rPr>
          <t xml:space="preserve">Percent of all children exiting Part C who received timely transition planning to support the child's transition to preschool and other appropriate community services by their third birthday including: IFSPs with transition steps and services. </t>
        </r>
      </text>
    </comment>
    <comment ref="A30" authorId="0" shapeId="0">
      <text>
        <r>
          <rPr>
            <sz val="10"/>
            <color indexed="81"/>
            <rFont val="Calibri Light"/>
            <family val="2"/>
            <scheme val="major"/>
          </rPr>
          <t>Percent of all children exiting Part C who received timely transition planning to support the child's transition to preschool and other appropriate community services by their third birthday including: Notification to LEA, if child potentially eligible for Part B</t>
        </r>
      </text>
    </comment>
    <comment ref="A31" authorId="0" shapeId="0">
      <text>
        <r>
          <rPr>
            <sz val="10"/>
            <color indexed="81"/>
            <rFont val="Calibri Light"/>
            <family val="2"/>
            <scheme val="major"/>
          </rPr>
          <t xml:space="preserve">Percent of all children exiting Part C who received timely transition planning to support the child's transition to preschool and other appropriate community services by their third birthday including transition planning conference, if child potentially eligible for Part B </t>
        </r>
        <r>
          <rPr>
            <b/>
            <sz val="9"/>
            <color indexed="81"/>
            <rFont val="Tahoma"/>
            <family val="2"/>
          </rPr>
          <t xml:space="preserve">   </t>
        </r>
      </text>
    </comment>
    <comment ref="A66" authorId="0" shapeId="0">
      <text>
        <r>
          <rPr>
            <sz val="10"/>
            <color indexed="81"/>
            <rFont val="Calibri Light"/>
            <family val="2"/>
            <scheme val="major"/>
          </rPr>
          <t>Child turned 3; referred to LEA; LEA found child eligible for special education</t>
        </r>
      </text>
    </comment>
    <comment ref="A67" authorId="0" shapeId="0">
      <text>
        <r>
          <rPr>
            <sz val="10"/>
            <color indexed="81"/>
            <rFont val="Calibri Light"/>
            <family val="2"/>
            <scheme val="major"/>
          </rPr>
          <t>Child turned 3; referred to LEA but ineligible; referred to other programs</t>
        </r>
      </text>
    </comment>
    <comment ref="A68" authorId="0" shapeId="0">
      <text>
        <r>
          <rPr>
            <sz val="10"/>
            <color indexed="81"/>
            <rFont val="Calibri Light"/>
            <family val="2"/>
            <scheme val="major"/>
          </rPr>
          <t>Child turned 3; referred to LEA but ineligible; not referred to other programs</t>
        </r>
      </text>
    </comment>
    <comment ref="A69" authorId="0" shapeId="0">
      <text>
        <r>
          <rPr>
            <sz val="10"/>
            <color indexed="81"/>
            <rFont val="Calibri Light"/>
            <family val="2"/>
            <scheme val="major"/>
          </rPr>
          <t>Child turned 3; referred to LEA; eligibility pending for special education</t>
        </r>
      </text>
    </comment>
    <comment ref="A70" authorId="0" shapeId="0">
      <text>
        <r>
          <rPr>
            <sz val="10"/>
            <color indexed="81"/>
            <rFont val="Calibri Light"/>
            <family val="2"/>
            <scheme val="major"/>
          </rPr>
          <t>Child is no longer in need of services. Successful completion of the IFSP</t>
        </r>
      </text>
    </comment>
    <comment ref="A71" authorId="0" shapeId="0">
      <text>
        <r>
          <rPr>
            <sz val="10"/>
            <color indexed="81"/>
            <rFont val="Calibri Light"/>
            <family val="2"/>
            <scheme val="major"/>
          </rPr>
          <t>Family chose to discontinue services</t>
        </r>
      </text>
    </comment>
    <comment ref="A72" authorId="0" shapeId="0">
      <text>
        <r>
          <rPr>
            <sz val="10"/>
            <color indexed="81"/>
            <rFont val="Calibri Light"/>
            <family val="2"/>
            <scheme val="major"/>
          </rPr>
          <t>Child moved within the state</t>
        </r>
      </text>
    </comment>
    <comment ref="A73" authorId="0" shapeId="0">
      <text>
        <r>
          <rPr>
            <sz val="10"/>
            <color indexed="81"/>
            <rFont val="Calibri Light"/>
            <family val="2"/>
            <scheme val="major"/>
          </rPr>
          <t>Child moved out of the state</t>
        </r>
      </text>
    </comment>
    <comment ref="A74" authorId="0" shapeId="0">
      <text>
        <r>
          <rPr>
            <sz val="10"/>
            <color indexed="81"/>
            <rFont val="Calibri Light"/>
            <family val="2"/>
            <scheme val="major"/>
          </rPr>
          <t>Death of child</t>
        </r>
      </text>
    </comment>
    <comment ref="A75" authorId="0" shapeId="0">
      <text>
        <r>
          <rPr>
            <sz val="10"/>
            <color indexed="81"/>
            <rFont val="Calibri Light"/>
            <family val="2"/>
            <scheme val="major"/>
          </rPr>
          <t>Child under 3; Birth to 3 unable to locate family after many attempts</t>
        </r>
      </text>
    </comment>
    <comment ref="A76" authorId="0" shapeId="0">
      <text>
        <r>
          <rPr>
            <sz val="10"/>
            <color indexed="81"/>
            <rFont val="Calibri Light"/>
            <family val="2"/>
            <scheme val="major"/>
          </rPr>
          <t>Child turned 3, parents did not consent to LEA referral and/or LEA evaluation</t>
        </r>
      </text>
    </comment>
    <comment ref="A77" authorId="0" shapeId="0">
      <text>
        <r>
          <rPr>
            <sz val="10"/>
            <color indexed="81"/>
            <rFont val="Calibri Light"/>
            <family val="2"/>
            <scheme val="major"/>
          </rPr>
          <t>Child turned 3; not referred to LEA as not believed to be eligible</t>
        </r>
      </text>
    </comment>
    <comment ref="A78" authorId="0" shapeId="0">
      <text>
        <r>
          <rPr>
            <sz val="10"/>
            <color indexed="81"/>
            <rFont val="Calibri Light"/>
            <family val="2"/>
            <scheme val="major"/>
          </rPr>
          <t>Child did not qualify for Birth to 3</t>
        </r>
      </text>
    </comment>
    <comment ref="A79" authorId="0" shapeId="0">
      <text>
        <r>
          <rPr>
            <sz val="10"/>
            <color indexed="81"/>
            <rFont val="Calibri Light"/>
            <family val="2"/>
            <scheme val="major"/>
          </rPr>
          <t>Parents chose not to enroll in Birth to 3</t>
        </r>
      </text>
    </comment>
    <comment ref="A80" authorId="0" shapeId="0">
      <text>
        <r>
          <rPr>
            <sz val="10"/>
            <color indexed="81"/>
            <rFont val="Calibri Light"/>
            <family val="2"/>
            <scheme val="major"/>
          </rPr>
          <t>Child turned 3; referred to LEA prior to transfer to current B-3 program</t>
        </r>
      </text>
    </comment>
  </commentList>
</comments>
</file>

<file path=xl/sharedStrings.xml><?xml version="1.0" encoding="utf-8"?>
<sst xmlns="http://schemas.openxmlformats.org/spreadsheetml/2006/main" count="257" uniqueCount="153">
  <si>
    <t>COUNTY</t>
  </si>
  <si>
    <r>
      <t>Indicator 1</t>
    </r>
    <r>
      <rPr>
        <sz val="8"/>
        <rFont val="Univers Condensed"/>
      </rPr>
      <t xml:space="preserve"> - Percent of infants and toddlers with Individual Family Service Plans (IFSP) who receive the early intervention services on their IFSPs in a timely manner. </t>
    </r>
  </si>
  <si>
    <r>
      <t>Indicator 2</t>
    </r>
    <r>
      <rPr>
        <sz val="8"/>
        <rFont val="Univers Condensed"/>
      </rPr>
      <t xml:space="preserve"> - Percent of infants and toddlers with IFSPs who primarily receive early intervention services in the home or programs for typically developing children.   </t>
    </r>
  </si>
  <si>
    <r>
      <t xml:space="preserve">Indicator 3 Outcome 1 Summary  Statement 1        </t>
    </r>
    <r>
      <rPr>
        <b/>
        <sz val="8"/>
        <rFont val="Univers Condensed"/>
        <family val="2"/>
      </rPr>
      <t>Of the children who entered the program below age expectations in each outcome, the percent who substantially increased their rate of growth by the time they exited B-3</t>
    </r>
  </si>
  <si>
    <r>
      <t xml:space="preserve">Indicator 3 Outcome 1 Summary Statement 2            </t>
    </r>
    <r>
      <rPr>
        <b/>
        <sz val="8"/>
        <rFont val="Univers Condensed"/>
        <family val="2"/>
      </rPr>
      <t>The percent of children who were functioning within age expectations in each Outcome by the time they exited the program</t>
    </r>
  </si>
  <si>
    <r>
      <t xml:space="preserve">Indicator 3  Outcome 2 Summary  Statement 1        </t>
    </r>
    <r>
      <rPr>
        <b/>
        <sz val="8"/>
        <rFont val="Univers Condensed"/>
        <family val="2"/>
      </rPr>
      <t>Of the children who entered the program below age expectations in each Outcome, the percent who substantially increased their rate of growth by the time they exited B-3</t>
    </r>
  </si>
  <si>
    <r>
      <t xml:space="preserve">Indicator 3  Outcome 2  Summary Statement 2       </t>
    </r>
    <r>
      <rPr>
        <b/>
        <sz val="8"/>
        <rFont val="Univers Condensed"/>
        <family val="2"/>
      </rPr>
      <t>The percent of children who were functioning within age expectations in each Outcome by the time they exited the program</t>
    </r>
  </si>
  <si>
    <r>
      <t xml:space="preserve">Indicator 3  Outcome 3   Summary Statement 1         </t>
    </r>
    <r>
      <rPr>
        <b/>
        <sz val="8"/>
        <rFont val="Univers Condensed"/>
        <family val="2"/>
      </rPr>
      <t>Of the children who entered the program below age expectations in each outcome, the percent who substantially increased their rate of growth by the time they exited B-3</t>
    </r>
  </si>
  <si>
    <r>
      <t xml:space="preserve">Indicator 3            Outcome 3          Summary          Statement 2                 </t>
    </r>
    <r>
      <rPr>
        <b/>
        <sz val="8"/>
        <rFont val="Univers Condensed"/>
        <family val="2"/>
      </rPr>
      <t>The percent of children who were functioning within age expectations in each Outcome by the time they exited the program</t>
    </r>
  </si>
  <si>
    <r>
      <t xml:space="preserve">Indicator 4A - </t>
    </r>
    <r>
      <rPr>
        <sz val="8"/>
        <rFont val="Univers Condensed"/>
      </rPr>
      <t xml:space="preserve">Percent of families reporting early intervention services have helped the family know their rights.  </t>
    </r>
  </si>
  <si>
    <r>
      <t>Indicator 4B -</t>
    </r>
    <r>
      <rPr>
        <sz val="8"/>
        <rFont val="Univers Condensed"/>
      </rPr>
      <t xml:space="preserve"> Percent of families reporting early intervention services have helped the family effectively communicate their child's needs.</t>
    </r>
  </si>
  <si>
    <r>
      <t xml:space="preserve">Indicator 4C - </t>
    </r>
    <r>
      <rPr>
        <sz val="8"/>
        <rFont val="Univers Condensed"/>
      </rPr>
      <t>Percent of families reporting early intervention services have helped the family help their child develop and learn.</t>
    </r>
  </si>
  <si>
    <r>
      <t>Indicator 5-</t>
    </r>
    <r>
      <rPr>
        <sz val="8"/>
        <rFont val="Univers Condensed"/>
      </rPr>
      <t xml:space="preserve"> Percent of infants and toddlers birth to 1 with IFSPs.</t>
    </r>
    <r>
      <rPr>
        <b/>
        <sz val="8"/>
        <rFont val="Univers Condensed"/>
      </rPr>
      <t/>
    </r>
  </si>
  <si>
    <r>
      <t xml:space="preserve">Indicator 6 - </t>
    </r>
    <r>
      <rPr>
        <sz val="8"/>
        <rFont val="Univers Condensed"/>
      </rPr>
      <t xml:space="preserve">Percent of infants and toddlers birth to 3 with IFSPs. </t>
    </r>
  </si>
  <si>
    <r>
      <t>Indicator 7-</t>
    </r>
    <r>
      <rPr>
        <sz val="8"/>
        <rFont val="Arial"/>
        <family val="2"/>
      </rPr>
      <t xml:space="preserve"> Percent of eligible infants and toddlers with IFSPs for whom an evaluation and assessment and  initial IFSP meeting were conducted in a timely manner. </t>
    </r>
  </si>
  <si>
    <r>
      <t xml:space="preserve">Indicator 8A - </t>
    </r>
    <r>
      <rPr>
        <sz val="8"/>
        <rFont val="Arial"/>
        <family val="2"/>
      </rPr>
      <t xml:space="preserve">Percent of all children exiting Part C who received timely transition planning to support the child's transition to preschool and other appropriate community services by their third birthday including: IFSPs with transition steps and services. </t>
    </r>
  </si>
  <si>
    <r>
      <t xml:space="preserve">Indicator 8B - </t>
    </r>
    <r>
      <rPr>
        <sz val="8"/>
        <rFont val="Arial"/>
        <family val="2"/>
      </rPr>
      <t>Percent of all children exiting Part C who received timely transition planning to support the child's transition to preschool and other appropriate community services by their third birthday including: Notification to LEA, if child potentially eligible for Part B.</t>
    </r>
  </si>
  <si>
    <r>
      <t>Indicator 8C -</t>
    </r>
    <r>
      <rPr>
        <sz val="8"/>
        <rFont val="Arial"/>
        <family val="2"/>
      </rPr>
      <t xml:space="preserve"> Percent of all children exiting Part C who received timely transition planning to support the child's transition to preschool and other appropriate community services by their third birthday including transition planning conference, if child potentially eligible for Part B.                              </t>
    </r>
  </si>
  <si>
    <t>Adams</t>
  </si>
  <si>
    <t>Ashland</t>
  </si>
  <si>
    <t>Barron</t>
  </si>
  <si>
    <t>Bayfield</t>
  </si>
  <si>
    <t>Brown</t>
  </si>
  <si>
    <t>Buffalo</t>
  </si>
  <si>
    <t>Burnett</t>
  </si>
  <si>
    <t>Calumet</t>
  </si>
  <si>
    <t>Chippewa</t>
  </si>
  <si>
    <t>Clark</t>
  </si>
  <si>
    <t>Columbia</t>
  </si>
  <si>
    <t>Crawford</t>
  </si>
  <si>
    <t>Dane</t>
  </si>
  <si>
    <t>Dodge</t>
  </si>
  <si>
    <t>Door</t>
  </si>
  <si>
    <t>Douglas</t>
  </si>
  <si>
    <t>Dunn</t>
  </si>
  <si>
    <t>Eau Claire</t>
  </si>
  <si>
    <t>Florence</t>
  </si>
  <si>
    <t>Fond du Lac</t>
  </si>
  <si>
    <t>Forest</t>
  </si>
  <si>
    <t>Grant</t>
  </si>
  <si>
    <t>Green</t>
  </si>
  <si>
    <t>Green Lake</t>
  </si>
  <si>
    <t>Iowa</t>
  </si>
  <si>
    <t>Iron</t>
  </si>
  <si>
    <t>Jackson</t>
  </si>
  <si>
    <t>Jefferson</t>
  </si>
  <si>
    <t>Juneau</t>
  </si>
  <si>
    <t>Kenosha</t>
  </si>
  <si>
    <t>Kewaunee</t>
  </si>
  <si>
    <t>LaCrosse</t>
  </si>
  <si>
    <t>Lafayette</t>
  </si>
  <si>
    <t>Langlade</t>
  </si>
  <si>
    <t>Lincoln</t>
  </si>
  <si>
    <t>Manitowoc</t>
  </si>
  <si>
    <t>Marathon</t>
  </si>
  <si>
    <t>Marinette</t>
  </si>
  <si>
    <t>Marquette</t>
  </si>
  <si>
    <t>Milwaukee</t>
  </si>
  <si>
    <t>Monroe</t>
  </si>
  <si>
    <t>Oconto</t>
  </si>
  <si>
    <t>Oneida</t>
  </si>
  <si>
    <t>Outagamie</t>
  </si>
  <si>
    <t>Ozaukee</t>
  </si>
  <si>
    <t>Pepin</t>
  </si>
  <si>
    <t>Pierce</t>
  </si>
  <si>
    <t>Polk</t>
  </si>
  <si>
    <t>Portage</t>
  </si>
  <si>
    <t>Price</t>
  </si>
  <si>
    <t>Racine</t>
  </si>
  <si>
    <t>Richland</t>
  </si>
  <si>
    <t>Rock</t>
  </si>
  <si>
    <t>Rusk</t>
  </si>
  <si>
    <t>St. Croix</t>
  </si>
  <si>
    <t>Sauk</t>
  </si>
  <si>
    <t>Sawyer</t>
  </si>
  <si>
    <t>Shawano</t>
  </si>
  <si>
    <t>Sheboygan</t>
  </si>
  <si>
    <t>Taylor</t>
  </si>
  <si>
    <t>Trempealeau</t>
  </si>
  <si>
    <t>Vernon</t>
  </si>
  <si>
    <t>Vilas</t>
  </si>
  <si>
    <t>Walworth</t>
  </si>
  <si>
    <t>Washburn</t>
  </si>
  <si>
    <t>Washington</t>
  </si>
  <si>
    <t>Waukesha</t>
  </si>
  <si>
    <t>Waupaca</t>
  </si>
  <si>
    <t>Waushara</t>
  </si>
  <si>
    <t>Winnebago</t>
  </si>
  <si>
    <t>Wood</t>
  </si>
  <si>
    <t>Menominee</t>
  </si>
  <si>
    <t xml:space="preserve">Instructions
Step one: Click on a county name (Adams County (A2) or Ashland County (A25))  
Step two: Click on the arrow to the right of the cell, a drop down menu will appear then select the County that would you like to observe.
                                                                                                                                                                                                                              For the description of indicators hover mouse over red tags in the top right corner in cells A3 to A20. 
</t>
  </si>
  <si>
    <t>Dashboard APR Data</t>
  </si>
  <si>
    <t>State Targets</t>
  </si>
  <si>
    <t>Overall State Results</t>
  </si>
  <si>
    <t xml:space="preserve">Indicator 1 </t>
  </si>
  <si>
    <t>Indicator 2</t>
  </si>
  <si>
    <t>Indicator 3 O1 SS1</t>
  </si>
  <si>
    <t xml:space="preserve">Indicator 3 O1 SS2    </t>
  </si>
  <si>
    <t xml:space="preserve">Indicator 3 O2 SS1   </t>
  </si>
  <si>
    <t xml:space="preserve">Indicator 3 O2 SS2     </t>
  </si>
  <si>
    <t xml:space="preserve">Indicator 3 O3 SS1    </t>
  </si>
  <si>
    <t xml:space="preserve">Indicator 3 O3 SS2   </t>
  </si>
  <si>
    <t>Indicator 4A</t>
  </si>
  <si>
    <t>Indicator 4B</t>
  </si>
  <si>
    <t xml:space="preserve">Indicator 4C </t>
  </si>
  <si>
    <t>Indicator 5</t>
  </si>
  <si>
    <t>Indicator 6</t>
  </si>
  <si>
    <t>Indicator 7</t>
  </si>
  <si>
    <t xml:space="preserve">Indicator 8A </t>
  </si>
  <si>
    <t xml:space="preserve">Indicator 8B </t>
  </si>
  <si>
    <t xml:space="preserve">Indicator 8C </t>
  </si>
  <si>
    <t>APR Indicators: County vs. State Targets</t>
  </si>
  <si>
    <t>APR Indicators: County vs. County</t>
  </si>
  <si>
    <t>County</t>
  </si>
  <si>
    <t>001: turned 3, ref, elig</t>
  </si>
  <si>
    <t>002: turned 3, ref, not elig, ref</t>
  </si>
  <si>
    <t xml:space="preserve">003: turned 3, ref, not elig, not ref
</t>
  </si>
  <si>
    <t>004: turned 3, ref, elig not determ</t>
  </si>
  <si>
    <t>005: successful IFSP compl</t>
  </si>
  <si>
    <t>006: family chose to end</t>
  </si>
  <si>
    <t>007: move in state</t>
  </si>
  <si>
    <t>008: move out of state</t>
  </si>
  <si>
    <t xml:space="preserve">009: death
</t>
  </si>
  <si>
    <t xml:space="preserve">010: unable to locate fam
</t>
  </si>
  <si>
    <t xml:space="preserve">011: turned 3, no consent to ref
</t>
  </si>
  <si>
    <t xml:space="preserve">012: turned 3, not potent. Elig
</t>
  </si>
  <si>
    <t xml:space="preserve">013: not elig for B-3
</t>
  </si>
  <si>
    <t xml:space="preserve">014: fam chose not to take B-3
</t>
  </si>
  <si>
    <t>015: turned 3, referred to LEA prior to transfer</t>
  </si>
  <si>
    <t>Total</t>
  </si>
  <si>
    <t>All Counties</t>
  </si>
  <si>
    <t>001: Child turned 3; referred to LEA; LEA found child eligible for special education
002: Child turned 3; referred to LEA but ineligible; referred to other programs
003: Child turned 3; referred to LEA but ineligible; not referred to other programs
004: Child turned 3; referred to LEA; eligibility pending for special education
005: Child is no longer in need of services. Successful completion of the IFSP
006: Family chose to discontinue services
007: Child moved within the state
008: Child moved out of the state
009: Death of child
010: Child under 3; Birth to 3 unable to locate family after many attempts
011: Child turned 3, parents did not consent to LEA referral and/or LEA evaluation
012: Child turned 3; not referred to LEA as not believed to be eligible
013: Child did not qualify for Birth to 3
014: Parents chose not to enroll in Birth to 3
015: Child turned 3; referred to LEA prior to transfer to current B-3 program</t>
  </si>
  <si>
    <t>Exit Reason by County</t>
  </si>
  <si>
    <t>Totals</t>
  </si>
  <si>
    <t>County Percentages</t>
  </si>
  <si>
    <t>State Percentages</t>
  </si>
  <si>
    <t>Exit Reason 1</t>
  </si>
  <si>
    <t>Exit Reason 2</t>
  </si>
  <si>
    <t>Exit Reason 3</t>
  </si>
  <si>
    <t>Exit Reason 4</t>
  </si>
  <si>
    <t>Exit Reason 5</t>
  </si>
  <si>
    <t>Exit Reason 6</t>
  </si>
  <si>
    <t>Exit Reason 7</t>
  </si>
  <si>
    <t>Exit Reason 8</t>
  </si>
  <si>
    <t>Exit Reason 9</t>
  </si>
  <si>
    <t>Exit Reason 10</t>
  </si>
  <si>
    <t>Exit Reason 11</t>
  </si>
  <si>
    <t>Exit Reason 12</t>
  </si>
  <si>
    <t>Exit Reason 13</t>
  </si>
  <si>
    <t>Exit Reason 14</t>
  </si>
  <si>
    <t>Exit Reason 15</t>
  </si>
  <si>
    <t>Total Exits</t>
  </si>
  <si>
    <r>
      <rPr>
        <b/>
        <sz val="14"/>
        <color theme="1"/>
        <rFont val="Calibri"/>
        <family val="2"/>
        <scheme val="minor"/>
      </rPr>
      <t>Instructions:</t>
    </r>
    <r>
      <rPr>
        <sz val="11"/>
        <color theme="1"/>
        <rFont val="Calibri"/>
        <family val="2"/>
        <scheme val="minor"/>
      </rPr>
      <t xml:space="preserve">
</t>
    </r>
    <r>
      <rPr>
        <sz val="14"/>
        <color theme="1"/>
        <rFont val="Calibri"/>
        <family val="2"/>
        <scheme val="minor"/>
      </rPr>
      <t>Step one: Click on a county name in cells A14, A40, or A65.
Step two: Click on the arrow to the right of the cell. A drop down menu will appear. Then select the county that would you like to observe.
                                                                                                                                                                                                                              For the description of indicators hover mouse over red tags in the top right corner in cells.</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</si>
</sst>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name val="Univers Condensed"/>
    </font>
    <font>
      <sz val="8"/>
      <name val="Univers Condensed"/>
    </font>
    <font>
      <b/>
      <sz val="8"/>
      <color indexed="12"/>
      <name val="Univers Condensed"/>
    </font>
    <font>
      <b/>
      <sz val="8"/>
      <name val="Univers Condensed"/>
      <family val="2"/>
    </font>
    <font>
      <b/>
      <sz val="8"/>
      <color indexed="10"/>
      <name val="Univers Condensed"/>
    </font>
    <font>
      <b/>
      <sz val="8"/>
      <color indexed="17"/>
      <name val="Univers Condensed"/>
    </font>
    <font>
      <b/>
      <sz val="8"/>
      <name val="Arial"/>
      <family val="2"/>
    </font>
    <font>
      <sz val="8"/>
      <name val="Arial"/>
      <family val="2"/>
    </font>
    <font>
      <sz val="10"/>
      <color rgb="FF000000"/>
      <name val="Arial"/>
      <family val="2"/>
    </font>
    <font>
      <b/>
      <sz val="14"/>
      <color theme="1"/>
      <name val="Calibri"/>
      <family val="2"/>
      <scheme val="minor"/>
    </font>
    <font>
      <sz val="14"/>
      <color theme="1"/>
      <name val="Calibri"/>
      <family val="2"/>
      <scheme val="minor"/>
    </font>
    <font>
      <b/>
      <sz val="16"/>
      <color theme="1"/>
      <name val="Calibri"/>
      <family val="2"/>
      <scheme val="minor"/>
    </font>
    <font>
      <sz val="10"/>
      <color indexed="81"/>
      <name val="Calibri Light"/>
      <family val="2"/>
      <scheme val="major"/>
    </font>
    <font>
      <b/>
      <sz val="9"/>
      <color indexed="81"/>
      <name val="Tahoma"/>
      <family val="2"/>
    </font>
    <font>
      <b/>
      <sz val="11"/>
      <name val="Calibri"/>
      <family val="2"/>
      <scheme val="minor"/>
    </font>
  </fonts>
  <fills count="5">
    <fill>
      <patternFill patternType="none"/>
    </fill>
    <fill>
      <patternFill patternType="gray125"/>
    </fill>
    <fill>
      <patternFill patternType="solid">
        <fgColor rgb="FF003366"/>
        <bgColor indexed="64"/>
      </patternFill>
    </fill>
    <fill>
      <patternFill patternType="solid">
        <fgColor indexed="65"/>
        <bgColor indexed="8"/>
      </patternFill>
    </fill>
    <fill>
      <patternFill patternType="solid">
        <fgColor indexed="6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13" fillId="0" borderId="0"/>
    <xf numFmtId="0" fontId="4" fillId="0" borderId="0"/>
  </cellStyleXfs>
  <cellXfs count="56">
    <xf numFmtId="0" fontId="0" fillId="0" borderId="0" xfId="0"/>
    <xf numFmtId="0" fontId="5" fillId="0" borderId="1" xfId="2" applyFont="1" applyFill="1" applyBorder="1" applyAlignment="1" applyProtection="1">
      <alignment horizontal="left" vertical="top"/>
    </xf>
    <xf numFmtId="0" fontId="5" fillId="0" borderId="2" xfId="2" applyFont="1" applyFill="1" applyBorder="1" applyAlignment="1" applyProtection="1">
      <alignment horizontal="left" vertical="top" wrapText="1"/>
    </xf>
    <xf numFmtId="0" fontId="5" fillId="0" borderId="1" xfId="2" applyFont="1" applyFill="1" applyBorder="1" applyAlignment="1" applyProtection="1">
      <alignment horizontal="left" vertical="top" wrapText="1"/>
    </xf>
    <xf numFmtId="0" fontId="7" fillId="0" borderId="1" xfId="2" applyFont="1" applyFill="1" applyBorder="1" applyAlignment="1" applyProtection="1">
      <alignment horizontal="left" vertical="top" wrapText="1"/>
    </xf>
    <xf numFmtId="0" fontId="9" fillId="0" borderId="1" xfId="2" applyFont="1" applyFill="1" applyBorder="1" applyAlignment="1" applyProtection="1">
      <alignment horizontal="left" vertical="top" wrapText="1"/>
    </xf>
    <xf numFmtId="0" fontId="10" fillId="0" borderId="1" xfId="2" applyFont="1" applyFill="1" applyBorder="1" applyAlignment="1" applyProtection="1">
      <alignment horizontal="left" vertical="top" wrapText="1"/>
    </xf>
    <xf numFmtId="0" fontId="5" fillId="0" borderId="3" xfId="2" applyFont="1" applyFill="1" applyBorder="1" applyAlignment="1" applyProtection="1">
      <alignment horizontal="left" vertical="top" wrapText="1"/>
    </xf>
    <xf numFmtId="0" fontId="11" fillId="0" borderId="1" xfId="2" applyFont="1" applyFill="1" applyBorder="1" applyAlignment="1">
      <alignment vertical="top" wrapText="1"/>
    </xf>
    <xf numFmtId="0" fontId="11" fillId="0" borderId="2" xfId="2" applyFont="1" applyFill="1" applyBorder="1" applyAlignment="1">
      <alignment vertical="top" wrapText="1"/>
    </xf>
    <xf numFmtId="0" fontId="11" fillId="0" borderId="0" xfId="2" applyFont="1" applyFill="1" applyBorder="1" applyAlignment="1">
      <alignment vertical="top" wrapText="1"/>
    </xf>
    <xf numFmtId="0" fontId="0" fillId="0" borderId="4" xfId="0" applyBorder="1"/>
    <xf numFmtId="0" fontId="0" fillId="0" borderId="0" xfId="0" applyBorder="1" applyAlignment="1">
      <alignment horizontal="left" vertical="top" wrapText="1"/>
    </xf>
    <xf numFmtId="0" fontId="2" fillId="2" borderId="5" xfId="0" applyFont="1" applyFill="1" applyBorder="1" applyAlignment="1">
      <alignment horizontal="center"/>
    </xf>
    <xf numFmtId="0" fontId="3" fillId="0" borderId="5" xfId="0" applyFont="1" applyBorder="1"/>
    <xf numFmtId="0" fontId="3" fillId="0" borderId="5" xfId="0" applyFont="1" applyBorder="1" applyAlignment="1">
      <alignment horizontal="center"/>
    </xf>
    <xf numFmtId="0" fontId="3" fillId="0" borderId="5" xfId="0" applyFont="1" applyFill="1" applyBorder="1" applyAlignment="1">
      <alignment horizontal="center"/>
    </xf>
    <xf numFmtId="0" fontId="0" fillId="0" borderId="6" xfId="0" applyBorder="1"/>
    <xf numFmtId="10" fontId="0" fillId="0" borderId="6" xfId="1" applyNumberFormat="1" applyFont="1" applyBorder="1"/>
    <xf numFmtId="0" fontId="0" fillId="0" borderId="0" xfId="0" applyBorder="1"/>
    <xf numFmtId="0" fontId="0" fillId="0" borderId="1" xfId="0" applyBorder="1"/>
    <xf numFmtId="10" fontId="0" fillId="0" borderId="1" xfId="1" applyNumberFormat="1" applyFont="1" applyBorder="1"/>
    <xf numFmtId="10" fontId="4" fillId="3" borderId="0" xfId="2" applyNumberFormat="1" applyFont="1" applyFill="1" applyBorder="1" applyAlignment="1">
      <alignment horizontal="right" vertical="center"/>
    </xf>
    <xf numFmtId="10" fontId="0" fillId="0" borderId="0" xfId="0" applyNumberFormat="1" applyFont="1" applyBorder="1"/>
    <xf numFmtId="10" fontId="4" fillId="0" borderId="0" xfId="2" applyNumberFormat="1" applyFont="1" applyFill="1" applyBorder="1" applyAlignment="1">
      <alignment horizontal="right" vertical="center"/>
    </xf>
    <xf numFmtId="10" fontId="0" fillId="0" borderId="1" xfId="0" applyNumberFormat="1" applyBorder="1"/>
    <xf numFmtId="0" fontId="3" fillId="0" borderId="5" xfId="0" applyFont="1" applyBorder="1" applyAlignment="1">
      <alignment horizontal="center" vertical="center" wrapText="1"/>
    </xf>
    <xf numFmtId="0" fontId="0" fillId="0" borderId="6" xfId="0" applyFont="1" applyBorder="1" applyAlignment="1">
      <alignment horizontal="right" vertical="center" wrapText="1"/>
    </xf>
    <xf numFmtId="0" fontId="0" fillId="0" borderId="6" xfId="0" applyFont="1" applyBorder="1" applyAlignment="1">
      <alignment horizontal="right"/>
    </xf>
    <xf numFmtId="0" fontId="3" fillId="0" borderId="6" xfId="0" applyFont="1" applyBorder="1" applyAlignment="1">
      <alignment horizontal="left"/>
    </xf>
    <xf numFmtId="0" fontId="3" fillId="0" borderId="1" xfId="0" applyFont="1" applyBorder="1" applyAlignment="1">
      <alignment horizontal="left"/>
    </xf>
    <xf numFmtId="0" fontId="2" fillId="2" borderId="14" xfId="0" applyFont="1" applyFill="1" applyBorder="1" applyAlignment="1">
      <alignment horizontal="center"/>
    </xf>
    <xf numFmtId="0" fontId="0" fillId="0" borderId="16" xfId="0" applyBorder="1"/>
    <xf numFmtId="0" fontId="0" fillId="0" borderId="3" xfId="0" applyBorder="1"/>
    <xf numFmtId="0" fontId="0" fillId="0" borderId="17" xfId="0" applyBorder="1"/>
    <xf numFmtId="0" fontId="0" fillId="0" borderId="5" xfId="0" applyBorder="1"/>
    <xf numFmtId="10" fontId="0" fillId="0" borderId="5" xfId="1" applyNumberFormat="1" applyFont="1" applyBorder="1"/>
    <xf numFmtId="9" fontId="0" fillId="0" borderId="6" xfId="1" applyFont="1" applyBorder="1"/>
    <xf numFmtId="0" fontId="3" fillId="0" borderId="18" xfId="0" applyFont="1" applyBorder="1" applyAlignment="1">
      <alignment horizontal="center"/>
    </xf>
    <xf numFmtId="164" fontId="0" fillId="0" borderId="1" xfId="1" applyNumberFormat="1" applyFont="1" applyBorder="1"/>
    <xf numFmtId="0" fontId="19" fillId="0" borderId="1" xfId="2" applyFont="1" applyFill="1" applyBorder="1" applyAlignment="1" applyProtection="1">
      <alignment horizontal="left" vertical="top"/>
    </xf>
    <xf numFmtId="0" fontId="3" fillId="0" borderId="1" xfId="0" applyFont="1" applyBorder="1"/>
    <xf numFmtId="0" fontId="0" fillId="0" borderId="0" xfId="0" applyBorder="1" applyAlignment="1">
      <alignment horizontal="left" vertical="top" wrapText="1"/>
    </xf>
    <xf numFmtId="0" fontId="0" fillId="0" borderId="0" xfId="0" applyBorder="1" applyAlignment="1">
      <alignment horizontal="center"/>
    </xf>
    <xf numFmtId="0" fontId="16" fillId="0" borderId="0" xfId="0" applyFont="1" applyBorder="1" applyAlignment="1">
      <alignment horizontal="center" vertical="center" wrapText="1"/>
    </xf>
    <xf numFmtId="0" fontId="16" fillId="0" borderId="7" xfId="0" applyFont="1" applyBorder="1" applyAlignment="1">
      <alignment horizontal="center" vertical="center" wrapText="1"/>
    </xf>
    <xf numFmtId="0" fontId="4" fillId="4" borderId="8" xfId="0" applyNumberFormat="1" applyFont="1" applyFill="1" applyBorder="1" applyAlignment="1">
      <alignment horizontal="center" vertical="center" wrapText="1"/>
    </xf>
    <xf numFmtId="0" fontId="4" fillId="4" borderId="9" xfId="0" applyNumberFormat="1" applyFont="1" applyFill="1" applyBorder="1" applyAlignment="1">
      <alignment horizontal="center" vertical="center" wrapText="1"/>
    </xf>
    <xf numFmtId="0" fontId="4" fillId="4" borderId="10" xfId="0" applyNumberFormat="1" applyFont="1" applyFill="1" applyBorder="1" applyAlignment="1">
      <alignment horizontal="center" vertical="center" wrapText="1"/>
    </xf>
    <xf numFmtId="0" fontId="4" fillId="4" borderId="11" xfId="0" applyNumberFormat="1" applyFont="1" applyFill="1" applyBorder="1" applyAlignment="1">
      <alignment horizontal="center" vertical="center" wrapText="1"/>
    </xf>
    <xf numFmtId="0" fontId="4" fillId="4" borderId="0" xfId="0" applyNumberFormat="1" applyFont="1" applyFill="1" applyBorder="1" applyAlignment="1">
      <alignment horizontal="center" vertical="center" wrapText="1"/>
    </xf>
    <xf numFmtId="0" fontId="4" fillId="4" borderId="12" xfId="0" applyNumberFormat="1" applyFont="1" applyFill="1" applyBorder="1" applyAlignment="1">
      <alignment horizontal="center" vertical="center" wrapText="1"/>
    </xf>
    <xf numFmtId="0" fontId="4" fillId="4" borderId="13" xfId="0" applyNumberFormat="1" applyFont="1" applyFill="1" applyBorder="1" applyAlignment="1">
      <alignment horizontal="center" vertical="center" wrapText="1"/>
    </xf>
    <xf numFmtId="0" fontId="4" fillId="4" borderId="14" xfId="0" applyNumberFormat="1" applyFont="1" applyFill="1" applyBorder="1" applyAlignment="1">
      <alignment horizontal="center" vertical="center" wrapText="1"/>
    </xf>
    <xf numFmtId="0" fontId="4" fillId="4" borderId="15" xfId="0" applyNumberFormat="1" applyFont="1" applyFill="1" applyBorder="1" applyAlignment="1">
      <alignment horizontal="center" vertical="center" wrapText="1"/>
    </xf>
    <xf numFmtId="164" fontId="0" fillId="0" borderId="0" xfId="1" applyNumberFormat="1" applyFont="1"/>
  </cellXfs>
  <cellStyles count="5">
    <cellStyle name="Normal" xfId="0" builtinId="0"/>
    <cellStyle name="Normal 2" xfId="2"/>
    <cellStyle name="Normal 2 2" xfId="4"/>
    <cellStyle name="Normal 3" xfId="3"/>
    <cellStyle name="Percent" xfId="1" builtinId="5"/>
  </cellStyles>
  <dxfs count="0"/>
  <tableStyles count="0" defaultTableStyle="TableStyleMedium2" defaultPivotStyle="PivotStyleLight16"/>
  <colors>
    <mruColors>
      <color rgb="FF008080"/>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Dashboard!$A$14</c:f>
              <c:strCache>
                <c:ptCount val="1"/>
                <c:pt idx="0">
                  <c:v>All Counties</c:v>
                </c:pt>
              </c:strCache>
            </c:strRef>
          </c:tx>
          <c:spPr>
            <a:solidFill>
              <a:srgbClr val="003366"/>
            </a:solidFill>
            <a:ln>
              <a:noFill/>
            </a:ln>
            <a:effectLst/>
          </c:spPr>
          <c:invertIfNegative val="0"/>
          <c:cat>
            <c:strRef>
              <c:extLst>
                <c:ext xmlns:c15="http://schemas.microsoft.com/office/drawing/2012/chart" uri="{02D57815-91ED-43cb-92C2-25804820EDAC}">
                  <c15:fullRef>
                    <c15:sqref>Dashboard!$A$15:$A$31</c15:sqref>
                  </c15:fullRef>
                </c:ext>
              </c:extLst>
              <c:f>(Dashboard!$A$15:$A$25,Dashboard!$A$28:$A$31)</c:f>
              <c:strCache>
                <c:ptCount val="15"/>
                <c:pt idx="0">
                  <c:v>Indicator 1 </c:v>
                </c:pt>
                <c:pt idx="1">
                  <c:v>Indicator 2</c:v>
                </c:pt>
                <c:pt idx="2">
                  <c:v>Indicator 3 O1 SS1</c:v>
                </c:pt>
                <c:pt idx="3">
                  <c:v>Indicator 3 O1 SS2    </c:v>
                </c:pt>
                <c:pt idx="4">
                  <c:v>Indicator 3 O2 SS1   </c:v>
                </c:pt>
                <c:pt idx="5">
                  <c:v>Indicator 3 O2 SS2     </c:v>
                </c:pt>
                <c:pt idx="6">
                  <c:v>Indicator 3 O3 SS1    </c:v>
                </c:pt>
                <c:pt idx="7">
                  <c:v>Indicator 3 O3 SS2   </c:v>
                </c:pt>
                <c:pt idx="8">
                  <c:v>Indicator 4A</c:v>
                </c:pt>
                <c:pt idx="9">
                  <c:v>Indicator 4B</c:v>
                </c:pt>
                <c:pt idx="10">
                  <c:v>Indicator 4C </c:v>
                </c:pt>
                <c:pt idx="11">
                  <c:v>Indicator 7</c:v>
                </c:pt>
                <c:pt idx="12">
                  <c:v>Indicator 8A </c:v>
                </c:pt>
                <c:pt idx="13">
                  <c:v>Indicator 8B </c:v>
                </c:pt>
                <c:pt idx="14">
                  <c:v>Indicator 8C </c:v>
                </c:pt>
              </c:strCache>
            </c:strRef>
          </c:cat>
          <c:val>
            <c:numRef>
              <c:extLst>
                <c:ext xmlns:c15="http://schemas.microsoft.com/office/drawing/2012/chart" uri="{02D57815-91ED-43cb-92C2-25804820EDAC}">
                  <c15:fullRef>
                    <c15:sqref>Dashboard!$B$15:$B$31</c15:sqref>
                  </c15:fullRef>
                </c:ext>
              </c:extLst>
              <c:f>(Dashboard!$B$15:$B$25,Dashboard!$B$28:$B$31)</c:f>
              <c:numCache>
                <c:formatCode>0.00%</c:formatCode>
                <c:ptCount val="15"/>
                <c:pt idx="0">
                  <c:v>0.999</c:v>
                </c:pt>
                <c:pt idx="1">
                  <c:v>0.99690000000000001</c:v>
                </c:pt>
                <c:pt idx="2">
                  <c:v>0.56499999999999995</c:v>
                </c:pt>
                <c:pt idx="3">
                  <c:v>0.39900000000000002</c:v>
                </c:pt>
                <c:pt idx="4">
                  <c:v>0.59899999999999998</c:v>
                </c:pt>
                <c:pt idx="5">
                  <c:v>0.28100000000000003</c:v>
                </c:pt>
                <c:pt idx="6">
                  <c:v>0.61599999999999999</c:v>
                </c:pt>
                <c:pt idx="7">
                  <c:v>0.41099999999999998</c:v>
                </c:pt>
                <c:pt idx="8">
                  <c:v>0.78200000000000003</c:v>
                </c:pt>
                <c:pt idx="9">
                  <c:v>0.87739999999999996</c:v>
                </c:pt>
                <c:pt idx="10">
                  <c:v>0.82830000000000004</c:v>
                </c:pt>
                <c:pt idx="11">
                  <c:v>0.99360000000000004</c:v>
                </c:pt>
                <c:pt idx="12">
                  <c:v>0.99660000000000004</c:v>
                </c:pt>
                <c:pt idx="13">
                  <c:v>0.98270000000000002</c:v>
                </c:pt>
                <c:pt idx="14">
                  <c:v>0.9788</c:v>
                </c:pt>
              </c:numCache>
            </c:numRef>
          </c:val>
          <c:extLst>
            <c:ext xmlns:c16="http://schemas.microsoft.com/office/drawing/2014/chart" uri="{C3380CC4-5D6E-409C-BE32-E72D297353CC}">
              <c16:uniqueId val="{00000001-F989-41C8-92AE-9581E983CB3E}"/>
            </c:ext>
          </c:extLst>
        </c:ser>
        <c:ser>
          <c:idx val="2"/>
          <c:order val="1"/>
          <c:tx>
            <c:strRef>
              <c:f>Dashboard!$C$14</c:f>
              <c:strCache>
                <c:ptCount val="1"/>
                <c:pt idx="0">
                  <c:v>State Targets</c:v>
                </c:pt>
              </c:strCache>
            </c:strRef>
          </c:tx>
          <c:spPr>
            <a:solidFill>
              <a:srgbClr val="008080"/>
            </a:solidFill>
            <a:ln>
              <a:noFill/>
            </a:ln>
            <a:effectLst/>
          </c:spPr>
          <c:invertIfNegative val="0"/>
          <c:cat>
            <c:strRef>
              <c:extLst>
                <c:ext xmlns:c15="http://schemas.microsoft.com/office/drawing/2012/chart" uri="{02D57815-91ED-43cb-92C2-25804820EDAC}">
                  <c15:fullRef>
                    <c15:sqref>Dashboard!$A$15:$A$31</c15:sqref>
                  </c15:fullRef>
                </c:ext>
              </c:extLst>
              <c:f>(Dashboard!$A$15:$A$25,Dashboard!$A$28:$A$31)</c:f>
              <c:strCache>
                <c:ptCount val="15"/>
                <c:pt idx="0">
                  <c:v>Indicator 1 </c:v>
                </c:pt>
                <c:pt idx="1">
                  <c:v>Indicator 2</c:v>
                </c:pt>
                <c:pt idx="2">
                  <c:v>Indicator 3 O1 SS1</c:v>
                </c:pt>
                <c:pt idx="3">
                  <c:v>Indicator 3 O1 SS2    </c:v>
                </c:pt>
                <c:pt idx="4">
                  <c:v>Indicator 3 O2 SS1   </c:v>
                </c:pt>
                <c:pt idx="5">
                  <c:v>Indicator 3 O2 SS2     </c:v>
                </c:pt>
                <c:pt idx="6">
                  <c:v>Indicator 3 O3 SS1    </c:v>
                </c:pt>
                <c:pt idx="7">
                  <c:v>Indicator 3 O3 SS2   </c:v>
                </c:pt>
                <c:pt idx="8">
                  <c:v>Indicator 4A</c:v>
                </c:pt>
                <c:pt idx="9">
                  <c:v>Indicator 4B</c:v>
                </c:pt>
                <c:pt idx="10">
                  <c:v>Indicator 4C </c:v>
                </c:pt>
                <c:pt idx="11">
                  <c:v>Indicator 7</c:v>
                </c:pt>
                <c:pt idx="12">
                  <c:v>Indicator 8A </c:v>
                </c:pt>
                <c:pt idx="13">
                  <c:v>Indicator 8B </c:v>
                </c:pt>
                <c:pt idx="14">
                  <c:v>Indicator 8C </c:v>
                </c:pt>
              </c:strCache>
            </c:strRef>
          </c:cat>
          <c:val>
            <c:numRef>
              <c:extLst>
                <c:ext xmlns:c15="http://schemas.microsoft.com/office/drawing/2012/chart" uri="{02D57815-91ED-43cb-92C2-25804820EDAC}">
                  <c15:fullRef>
                    <c15:sqref>Dashboard!$C$15:$C$31</c15:sqref>
                  </c15:fullRef>
                </c:ext>
              </c:extLst>
              <c:f>(Dashboard!$C$15:$C$25,Dashboard!$C$28:$C$31)</c:f>
              <c:numCache>
                <c:formatCode>0.00%</c:formatCode>
                <c:ptCount val="15"/>
                <c:pt idx="0">
                  <c:v>1</c:v>
                </c:pt>
                <c:pt idx="1">
                  <c:v>0.99</c:v>
                </c:pt>
                <c:pt idx="2">
                  <c:v>0.62</c:v>
                </c:pt>
                <c:pt idx="3">
                  <c:v>0.48</c:v>
                </c:pt>
                <c:pt idx="4">
                  <c:v>0.66169999999999995</c:v>
                </c:pt>
                <c:pt idx="5">
                  <c:v>0.36</c:v>
                </c:pt>
                <c:pt idx="6">
                  <c:v>0.69569999999999999</c:v>
                </c:pt>
                <c:pt idx="7">
                  <c:v>0.51</c:v>
                </c:pt>
                <c:pt idx="8">
                  <c:v>0.85</c:v>
                </c:pt>
                <c:pt idx="9">
                  <c:v>0.89</c:v>
                </c:pt>
                <c:pt idx="10">
                  <c:v>0.92</c:v>
                </c:pt>
                <c:pt idx="11">
                  <c:v>1</c:v>
                </c:pt>
                <c:pt idx="12">
                  <c:v>1</c:v>
                </c:pt>
                <c:pt idx="13">
                  <c:v>1</c:v>
                </c:pt>
                <c:pt idx="14">
                  <c:v>1</c:v>
                </c:pt>
              </c:numCache>
            </c:numRef>
          </c:val>
          <c:extLst>
            <c:ext xmlns:c16="http://schemas.microsoft.com/office/drawing/2014/chart" uri="{C3380CC4-5D6E-409C-BE32-E72D297353CC}">
              <c16:uniqueId val="{00000007-F989-41C8-92AE-9581E983CB3E}"/>
            </c:ext>
          </c:extLst>
        </c:ser>
        <c:dLbls>
          <c:showLegendKey val="0"/>
          <c:showVal val="0"/>
          <c:showCatName val="0"/>
          <c:showSerName val="0"/>
          <c:showPercent val="0"/>
          <c:showBubbleSize val="0"/>
        </c:dLbls>
        <c:gapWidth val="100"/>
        <c:overlap val="-24"/>
        <c:axId val="589656728"/>
        <c:axId val="591245856"/>
      </c:barChart>
      <c:catAx>
        <c:axId val="589656728"/>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en-US"/>
          </a:p>
        </c:txPr>
        <c:crossAx val="591245856"/>
        <c:crosses val="autoZero"/>
        <c:auto val="1"/>
        <c:lblAlgn val="ctr"/>
        <c:lblOffset val="100"/>
        <c:noMultiLvlLbl val="0"/>
      </c:catAx>
      <c:valAx>
        <c:axId val="591245856"/>
        <c:scaling>
          <c:orientation val="minMax"/>
          <c:max val="1"/>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9656728"/>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Dashboard!$A$14</c:f>
              <c:strCache>
                <c:ptCount val="1"/>
                <c:pt idx="0">
                  <c:v>All Counties</c:v>
                </c:pt>
              </c:strCache>
            </c:strRef>
          </c:tx>
          <c:spPr>
            <a:solidFill>
              <a:srgbClr val="003366"/>
            </a:solidFill>
            <a:ln>
              <a:noFill/>
            </a:ln>
            <a:effectLst/>
          </c:spPr>
          <c:invertIfNegative val="0"/>
          <c:cat>
            <c:strRef>
              <c:f>Dashboard!$A$26:$A$27</c:f>
              <c:strCache>
                <c:ptCount val="2"/>
                <c:pt idx="0">
                  <c:v>Indicator 5</c:v>
                </c:pt>
                <c:pt idx="1">
                  <c:v>Indicator 6</c:v>
                </c:pt>
              </c:strCache>
            </c:strRef>
          </c:cat>
          <c:val>
            <c:numRef>
              <c:f>Dashboard!$B$26:$B$27</c:f>
              <c:numCache>
                <c:formatCode>0.00%</c:formatCode>
                <c:ptCount val="2"/>
                <c:pt idx="0">
                  <c:v>0.01</c:v>
                </c:pt>
                <c:pt idx="1">
                  <c:v>3.04E-2</c:v>
                </c:pt>
              </c:numCache>
            </c:numRef>
          </c:val>
          <c:extLst>
            <c:ext xmlns:c16="http://schemas.microsoft.com/office/drawing/2014/chart" uri="{C3380CC4-5D6E-409C-BE32-E72D297353CC}">
              <c16:uniqueId val="{00000000-FC99-4B7C-809E-B491C9C6791A}"/>
            </c:ext>
          </c:extLst>
        </c:ser>
        <c:ser>
          <c:idx val="1"/>
          <c:order val="1"/>
          <c:tx>
            <c:strRef>
              <c:f>Dashboard!$C$14</c:f>
              <c:strCache>
                <c:ptCount val="1"/>
                <c:pt idx="0">
                  <c:v>State Targets</c:v>
                </c:pt>
              </c:strCache>
            </c:strRef>
          </c:tx>
          <c:spPr>
            <a:solidFill>
              <a:srgbClr val="008080"/>
            </a:solidFill>
            <a:ln>
              <a:noFill/>
            </a:ln>
            <a:effectLst/>
          </c:spPr>
          <c:invertIfNegative val="0"/>
          <c:cat>
            <c:strRef>
              <c:f>Dashboard!$A$26:$A$27</c:f>
              <c:strCache>
                <c:ptCount val="2"/>
                <c:pt idx="0">
                  <c:v>Indicator 5</c:v>
                </c:pt>
                <c:pt idx="1">
                  <c:v>Indicator 6</c:v>
                </c:pt>
              </c:strCache>
            </c:strRef>
          </c:cat>
          <c:val>
            <c:numRef>
              <c:f>Dashboard!$C$26:$C$27</c:f>
              <c:numCache>
                <c:formatCode>0.00%</c:formatCode>
                <c:ptCount val="2"/>
                <c:pt idx="0">
                  <c:v>1.0500000000000001E-2</c:v>
                </c:pt>
                <c:pt idx="1">
                  <c:v>0.03</c:v>
                </c:pt>
              </c:numCache>
            </c:numRef>
          </c:val>
          <c:extLst>
            <c:ext xmlns:c16="http://schemas.microsoft.com/office/drawing/2014/chart" uri="{C3380CC4-5D6E-409C-BE32-E72D297353CC}">
              <c16:uniqueId val="{00000001-FC99-4B7C-809E-B491C9C6791A}"/>
            </c:ext>
          </c:extLst>
        </c:ser>
        <c:dLbls>
          <c:showLegendKey val="0"/>
          <c:showVal val="0"/>
          <c:showCatName val="0"/>
          <c:showSerName val="0"/>
          <c:showPercent val="0"/>
          <c:showBubbleSize val="0"/>
        </c:dLbls>
        <c:gapWidth val="100"/>
        <c:overlap val="-24"/>
        <c:axId val="601769368"/>
        <c:axId val="601767728"/>
      </c:barChart>
      <c:catAx>
        <c:axId val="601769368"/>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en-US"/>
          </a:p>
        </c:txPr>
        <c:crossAx val="601767728"/>
        <c:crosses val="autoZero"/>
        <c:auto val="1"/>
        <c:lblAlgn val="ctr"/>
        <c:lblOffset val="100"/>
        <c:noMultiLvlLbl val="0"/>
      </c:catAx>
      <c:valAx>
        <c:axId val="601767728"/>
        <c:scaling>
          <c:orientation val="minMax"/>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601769368"/>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Dashboard!$A$14</c:f>
              <c:strCache>
                <c:ptCount val="1"/>
                <c:pt idx="0">
                  <c:v>All Counties</c:v>
                </c:pt>
              </c:strCache>
            </c:strRef>
          </c:tx>
          <c:spPr>
            <a:solidFill>
              <a:srgbClr val="003366"/>
            </a:solidFill>
            <a:ln>
              <a:noFill/>
            </a:ln>
            <a:effectLst/>
          </c:spPr>
          <c:invertIfNegative val="0"/>
          <c:cat>
            <c:strRef>
              <c:extLst>
                <c:ext xmlns:c15="http://schemas.microsoft.com/office/drawing/2012/chart" uri="{02D57815-91ED-43cb-92C2-25804820EDAC}">
                  <c15:fullRef>
                    <c15:sqref>Dashboard!$A$15:$A$31</c15:sqref>
                  </c15:fullRef>
                </c:ext>
              </c:extLst>
              <c:f>(Dashboard!$A$15:$A$27,Dashboard!$A$30:$A$31)</c:f>
              <c:strCache>
                <c:ptCount val="15"/>
                <c:pt idx="0">
                  <c:v>Indicator 1 </c:v>
                </c:pt>
                <c:pt idx="1">
                  <c:v>Indicator 2</c:v>
                </c:pt>
                <c:pt idx="2">
                  <c:v>Indicator 3 O1 SS1</c:v>
                </c:pt>
                <c:pt idx="3">
                  <c:v>Indicator 3 O1 SS2    </c:v>
                </c:pt>
                <c:pt idx="4">
                  <c:v>Indicator 3 O2 SS1   </c:v>
                </c:pt>
                <c:pt idx="5">
                  <c:v>Indicator 3 O2 SS2     </c:v>
                </c:pt>
                <c:pt idx="6">
                  <c:v>Indicator 3 O3 SS1    </c:v>
                </c:pt>
                <c:pt idx="7">
                  <c:v>Indicator 3 O3 SS2   </c:v>
                </c:pt>
                <c:pt idx="8">
                  <c:v>Indicator 4A</c:v>
                </c:pt>
                <c:pt idx="9">
                  <c:v>Indicator 4B</c:v>
                </c:pt>
                <c:pt idx="10">
                  <c:v>Indicator 4C </c:v>
                </c:pt>
                <c:pt idx="11">
                  <c:v>Indicator 5</c:v>
                </c:pt>
                <c:pt idx="12">
                  <c:v>Indicator 6</c:v>
                </c:pt>
                <c:pt idx="13">
                  <c:v>Indicator 8B </c:v>
                </c:pt>
                <c:pt idx="14">
                  <c:v>Indicator 8C </c:v>
                </c:pt>
              </c:strCache>
            </c:strRef>
          </c:cat>
          <c:val>
            <c:numRef>
              <c:extLst>
                <c:ext xmlns:c15="http://schemas.microsoft.com/office/drawing/2012/chart" uri="{02D57815-91ED-43cb-92C2-25804820EDAC}">
                  <c15:fullRef>
                    <c15:sqref>Dashboard!$B$15:$B$31</c15:sqref>
                  </c15:fullRef>
                </c:ext>
              </c:extLst>
              <c:f>(Dashboard!$B$15:$B$27,Dashboard!$B$30:$B$31)</c:f>
              <c:numCache>
                <c:formatCode>0.00%</c:formatCode>
                <c:ptCount val="15"/>
                <c:pt idx="0">
                  <c:v>0.999</c:v>
                </c:pt>
                <c:pt idx="1">
                  <c:v>0.99690000000000001</c:v>
                </c:pt>
                <c:pt idx="2">
                  <c:v>0.56499999999999995</c:v>
                </c:pt>
                <c:pt idx="3">
                  <c:v>0.39900000000000002</c:v>
                </c:pt>
                <c:pt idx="4">
                  <c:v>0.59899999999999998</c:v>
                </c:pt>
                <c:pt idx="5">
                  <c:v>0.28100000000000003</c:v>
                </c:pt>
                <c:pt idx="6">
                  <c:v>0.61599999999999999</c:v>
                </c:pt>
                <c:pt idx="7">
                  <c:v>0.41099999999999998</c:v>
                </c:pt>
                <c:pt idx="8">
                  <c:v>0.78200000000000003</c:v>
                </c:pt>
                <c:pt idx="9">
                  <c:v>0.87739999999999996</c:v>
                </c:pt>
                <c:pt idx="10">
                  <c:v>0.82830000000000004</c:v>
                </c:pt>
                <c:pt idx="11">
                  <c:v>0.01</c:v>
                </c:pt>
                <c:pt idx="12">
                  <c:v>3.04E-2</c:v>
                </c:pt>
                <c:pt idx="13">
                  <c:v>0.98270000000000002</c:v>
                </c:pt>
                <c:pt idx="14">
                  <c:v>0.9788</c:v>
                </c:pt>
              </c:numCache>
            </c:numRef>
          </c:val>
          <c:extLst>
            <c:ext xmlns:c16="http://schemas.microsoft.com/office/drawing/2014/chart" uri="{C3380CC4-5D6E-409C-BE32-E72D297353CC}">
              <c16:uniqueId val="{00000000-C300-4E69-BE6B-41B881DD82A2}"/>
            </c:ext>
          </c:extLst>
        </c:ser>
        <c:ser>
          <c:idx val="1"/>
          <c:order val="1"/>
          <c:tx>
            <c:strRef>
              <c:f>Dashboard!$A$40</c:f>
              <c:strCache>
                <c:ptCount val="1"/>
                <c:pt idx="0">
                  <c:v>All Counties</c:v>
                </c:pt>
              </c:strCache>
            </c:strRef>
          </c:tx>
          <c:spPr>
            <a:solidFill>
              <a:srgbClr val="008080"/>
            </a:solidFill>
            <a:ln>
              <a:noFill/>
            </a:ln>
            <a:effectLst/>
          </c:spPr>
          <c:invertIfNegative val="0"/>
          <c:cat>
            <c:strRef>
              <c:extLst>
                <c:ext xmlns:c15="http://schemas.microsoft.com/office/drawing/2012/chart" uri="{02D57815-91ED-43cb-92C2-25804820EDAC}">
                  <c15:fullRef>
                    <c15:sqref>Dashboard!$A$15:$A$31</c15:sqref>
                  </c15:fullRef>
                </c:ext>
              </c:extLst>
              <c:f>(Dashboard!$A$15:$A$27,Dashboard!$A$30:$A$31)</c:f>
              <c:strCache>
                <c:ptCount val="15"/>
                <c:pt idx="0">
                  <c:v>Indicator 1 </c:v>
                </c:pt>
                <c:pt idx="1">
                  <c:v>Indicator 2</c:v>
                </c:pt>
                <c:pt idx="2">
                  <c:v>Indicator 3 O1 SS1</c:v>
                </c:pt>
                <c:pt idx="3">
                  <c:v>Indicator 3 O1 SS2    </c:v>
                </c:pt>
                <c:pt idx="4">
                  <c:v>Indicator 3 O2 SS1   </c:v>
                </c:pt>
                <c:pt idx="5">
                  <c:v>Indicator 3 O2 SS2     </c:v>
                </c:pt>
                <c:pt idx="6">
                  <c:v>Indicator 3 O3 SS1    </c:v>
                </c:pt>
                <c:pt idx="7">
                  <c:v>Indicator 3 O3 SS2   </c:v>
                </c:pt>
                <c:pt idx="8">
                  <c:v>Indicator 4A</c:v>
                </c:pt>
                <c:pt idx="9">
                  <c:v>Indicator 4B</c:v>
                </c:pt>
                <c:pt idx="10">
                  <c:v>Indicator 4C </c:v>
                </c:pt>
                <c:pt idx="11">
                  <c:v>Indicator 5</c:v>
                </c:pt>
                <c:pt idx="12">
                  <c:v>Indicator 6</c:v>
                </c:pt>
                <c:pt idx="13">
                  <c:v>Indicator 8B </c:v>
                </c:pt>
                <c:pt idx="14">
                  <c:v>Indicator 8C </c:v>
                </c:pt>
              </c:strCache>
            </c:strRef>
          </c:cat>
          <c:val>
            <c:numRef>
              <c:extLst>
                <c:ext xmlns:c15="http://schemas.microsoft.com/office/drawing/2012/chart" uri="{02D57815-91ED-43cb-92C2-25804820EDAC}">
                  <c15:fullRef>
                    <c15:sqref>Dashboard!$B$41:$B$57</c15:sqref>
                  </c15:fullRef>
                </c:ext>
              </c:extLst>
              <c:f>(Dashboard!$B$41:$B$53,Dashboard!$B$56:$B$57)</c:f>
              <c:numCache>
                <c:formatCode>0.00%</c:formatCode>
                <c:ptCount val="15"/>
                <c:pt idx="0">
                  <c:v>0.999</c:v>
                </c:pt>
                <c:pt idx="1">
                  <c:v>0.99690000000000001</c:v>
                </c:pt>
                <c:pt idx="2">
                  <c:v>0.56499999999999995</c:v>
                </c:pt>
                <c:pt idx="3">
                  <c:v>0.39900000000000002</c:v>
                </c:pt>
                <c:pt idx="4">
                  <c:v>0.59899999999999998</c:v>
                </c:pt>
                <c:pt idx="5">
                  <c:v>0.28100000000000003</c:v>
                </c:pt>
                <c:pt idx="6">
                  <c:v>0.61599999999999999</c:v>
                </c:pt>
                <c:pt idx="7">
                  <c:v>0.41099999999999998</c:v>
                </c:pt>
                <c:pt idx="8">
                  <c:v>0.78200000000000003</c:v>
                </c:pt>
                <c:pt idx="9">
                  <c:v>0.87739999999999996</c:v>
                </c:pt>
                <c:pt idx="10">
                  <c:v>0.82830000000000004</c:v>
                </c:pt>
                <c:pt idx="11">
                  <c:v>0.01</c:v>
                </c:pt>
                <c:pt idx="12">
                  <c:v>3.04E-2</c:v>
                </c:pt>
                <c:pt idx="13">
                  <c:v>0.98270000000000002</c:v>
                </c:pt>
                <c:pt idx="14">
                  <c:v>0.9788</c:v>
                </c:pt>
              </c:numCache>
            </c:numRef>
          </c:val>
          <c:extLst>
            <c:ext xmlns:c16="http://schemas.microsoft.com/office/drawing/2014/chart" uri="{C3380CC4-5D6E-409C-BE32-E72D297353CC}">
              <c16:uniqueId val="{00000002-C300-4E69-BE6B-41B881DD82A2}"/>
            </c:ext>
          </c:extLst>
        </c:ser>
        <c:dLbls>
          <c:showLegendKey val="0"/>
          <c:showVal val="0"/>
          <c:showCatName val="0"/>
          <c:showSerName val="0"/>
          <c:showPercent val="0"/>
          <c:showBubbleSize val="0"/>
        </c:dLbls>
        <c:gapWidth val="100"/>
        <c:overlap val="-24"/>
        <c:axId val="571400096"/>
        <c:axId val="571401408"/>
      </c:barChart>
      <c:catAx>
        <c:axId val="571400096"/>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1401408"/>
        <c:crosses val="autoZero"/>
        <c:auto val="1"/>
        <c:lblAlgn val="ctr"/>
        <c:lblOffset val="100"/>
        <c:noMultiLvlLbl val="0"/>
      </c:catAx>
      <c:valAx>
        <c:axId val="571401408"/>
        <c:scaling>
          <c:orientation val="minMax"/>
          <c:max val="1"/>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71400096"/>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Dashboard!$A$14</c:f>
              <c:strCache>
                <c:ptCount val="1"/>
                <c:pt idx="0">
                  <c:v>All Counties</c:v>
                </c:pt>
              </c:strCache>
            </c:strRef>
          </c:tx>
          <c:spPr>
            <a:solidFill>
              <a:srgbClr val="003366"/>
            </a:solidFill>
            <a:ln>
              <a:noFill/>
            </a:ln>
            <a:effectLst/>
          </c:spPr>
          <c:invertIfNegative val="0"/>
          <c:cat>
            <c:strRef>
              <c:f>Dashboard!$A$26:$A$27</c:f>
              <c:strCache>
                <c:ptCount val="2"/>
                <c:pt idx="0">
                  <c:v>Indicator 5</c:v>
                </c:pt>
                <c:pt idx="1">
                  <c:v>Indicator 6</c:v>
                </c:pt>
              </c:strCache>
            </c:strRef>
          </c:cat>
          <c:val>
            <c:numRef>
              <c:f>Dashboard!$B$26:$B$27</c:f>
              <c:numCache>
                <c:formatCode>0.00%</c:formatCode>
                <c:ptCount val="2"/>
                <c:pt idx="0">
                  <c:v>0.01</c:v>
                </c:pt>
                <c:pt idx="1">
                  <c:v>3.04E-2</c:v>
                </c:pt>
              </c:numCache>
            </c:numRef>
          </c:val>
          <c:extLst>
            <c:ext xmlns:c16="http://schemas.microsoft.com/office/drawing/2014/chart" uri="{C3380CC4-5D6E-409C-BE32-E72D297353CC}">
              <c16:uniqueId val="{00000000-AFC3-46F7-9993-C07A82A56F54}"/>
            </c:ext>
          </c:extLst>
        </c:ser>
        <c:ser>
          <c:idx val="1"/>
          <c:order val="1"/>
          <c:tx>
            <c:strRef>
              <c:f>Dashboard!$A$40</c:f>
              <c:strCache>
                <c:ptCount val="1"/>
                <c:pt idx="0">
                  <c:v>All Counties</c:v>
                </c:pt>
              </c:strCache>
            </c:strRef>
          </c:tx>
          <c:spPr>
            <a:solidFill>
              <a:srgbClr val="008080"/>
            </a:solidFill>
            <a:ln>
              <a:noFill/>
            </a:ln>
            <a:effectLst/>
          </c:spPr>
          <c:invertIfNegative val="0"/>
          <c:cat>
            <c:strRef>
              <c:f>Dashboard!$A$26:$A$27</c:f>
              <c:strCache>
                <c:ptCount val="2"/>
                <c:pt idx="0">
                  <c:v>Indicator 5</c:v>
                </c:pt>
                <c:pt idx="1">
                  <c:v>Indicator 6</c:v>
                </c:pt>
              </c:strCache>
            </c:strRef>
          </c:cat>
          <c:val>
            <c:numRef>
              <c:f>Dashboard!$B$52:$B$53</c:f>
              <c:numCache>
                <c:formatCode>0.00%</c:formatCode>
                <c:ptCount val="2"/>
                <c:pt idx="0">
                  <c:v>0.01</c:v>
                </c:pt>
                <c:pt idx="1">
                  <c:v>3.04E-2</c:v>
                </c:pt>
              </c:numCache>
            </c:numRef>
          </c:val>
          <c:extLst>
            <c:ext xmlns:c16="http://schemas.microsoft.com/office/drawing/2014/chart" uri="{C3380CC4-5D6E-409C-BE32-E72D297353CC}">
              <c16:uniqueId val="{00000002-AFC3-46F7-9993-C07A82A56F54}"/>
            </c:ext>
          </c:extLst>
        </c:ser>
        <c:dLbls>
          <c:showLegendKey val="0"/>
          <c:showVal val="0"/>
          <c:showCatName val="0"/>
          <c:showSerName val="0"/>
          <c:showPercent val="0"/>
          <c:showBubbleSize val="0"/>
        </c:dLbls>
        <c:gapWidth val="100"/>
        <c:overlap val="-24"/>
        <c:axId val="701246440"/>
        <c:axId val="701246768"/>
      </c:barChart>
      <c:catAx>
        <c:axId val="701246440"/>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en-US"/>
          </a:p>
        </c:txPr>
        <c:crossAx val="701246768"/>
        <c:crosses val="autoZero"/>
        <c:auto val="1"/>
        <c:lblAlgn val="ctr"/>
        <c:lblOffset val="100"/>
        <c:noMultiLvlLbl val="0"/>
      </c:catAx>
      <c:valAx>
        <c:axId val="701246768"/>
        <c:scaling>
          <c:orientation val="minMax"/>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01246440"/>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Dashboard!$A$65</c:f>
              <c:strCache>
                <c:ptCount val="1"/>
                <c:pt idx="0">
                  <c:v>All Counties</c:v>
                </c:pt>
              </c:strCache>
            </c:strRef>
          </c:tx>
          <c:spPr>
            <a:solidFill>
              <a:srgbClr val="003366"/>
            </a:solidFill>
            <a:ln>
              <a:noFill/>
            </a:ln>
            <a:effectLst/>
          </c:spPr>
          <c:invertIfNegative val="0"/>
          <c:cat>
            <c:strRef>
              <c:f>Dashboard!$A$66:$A$80</c:f>
              <c:strCache>
                <c:ptCount val="15"/>
                <c:pt idx="0">
                  <c:v>Exit Reason 1</c:v>
                </c:pt>
                <c:pt idx="1">
                  <c:v>Exit Reason 2</c:v>
                </c:pt>
                <c:pt idx="2">
                  <c:v>Exit Reason 3</c:v>
                </c:pt>
                <c:pt idx="3">
                  <c:v>Exit Reason 4</c:v>
                </c:pt>
                <c:pt idx="4">
                  <c:v>Exit Reason 5</c:v>
                </c:pt>
                <c:pt idx="5">
                  <c:v>Exit Reason 6</c:v>
                </c:pt>
                <c:pt idx="6">
                  <c:v>Exit Reason 7</c:v>
                </c:pt>
                <c:pt idx="7">
                  <c:v>Exit Reason 8</c:v>
                </c:pt>
                <c:pt idx="8">
                  <c:v>Exit Reason 9</c:v>
                </c:pt>
                <c:pt idx="9">
                  <c:v>Exit Reason 10</c:v>
                </c:pt>
                <c:pt idx="10">
                  <c:v>Exit Reason 11</c:v>
                </c:pt>
                <c:pt idx="11">
                  <c:v>Exit Reason 12</c:v>
                </c:pt>
                <c:pt idx="12">
                  <c:v>Exit Reason 13</c:v>
                </c:pt>
                <c:pt idx="13">
                  <c:v>Exit Reason 14</c:v>
                </c:pt>
                <c:pt idx="14">
                  <c:v>Exit Reason 15</c:v>
                </c:pt>
              </c:strCache>
            </c:strRef>
          </c:cat>
          <c:val>
            <c:numRef>
              <c:f>Dashboard!$C$66:$C$80</c:f>
              <c:numCache>
                <c:formatCode>0.00%</c:formatCode>
                <c:ptCount val="15"/>
                <c:pt idx="0">
                  <c:v>0.34259406254961106</c:v>
                </c:pt>
                <c:pt idx="1">
                  <c:v>2.8893475154786474E-2</c:v>
                </c:pt>
                <c:pt idx="2">
                  <c:v>2.5242101920939831E-2</c:v>
                </c:pt>
                <c:pt idx="3">
                  <c:v>0.1839974599142721</c:v>
                </c:pt>
                <c:pt idx="4">
                  <c:v>0.13938720431814575</c:v>
                </c:pt>
                <c:pt idx="5">
                  <c:v>0.13494205429433243</c:v>
                </c:pt>
                <c:pt idx="6">
                  <c:v>2.0796951897126527E-2</c:v>
                </c:pt>
                <c:pt idx="7">
                  <c:v>1.9209398317193205E-2</c:v>
                </c:pt>
                <c:pt idx="8">
                  <c:v>2.0638196539133195E-3</c:v>
                </c:pt>
                <c:pt idx="9">
                  <c:v>5.000793776789967E-2</c:v>
                </c:pt>
                <c:pt idx="10">
                  <c:v>2.0161930465153199E-2</c:v>
                </c:pt>
                <c:pt idx="11">
                  <c:v>2.7782187648833147E-2</c:v>
                </c:pt>
                <c:pt idx="12">
                  <c:v>1.5875535799333228E-4</c:v>
                </c:pt>
                <c:pt idx="13">
                  <c:v>3.9688839498333069E-3</c:v>
                </c:pt>
                <c:pt idx="14">
                  <c:v>7.9377678996666136E-4</c:v>
                </c:pt>
              </c:numCache>
            </c:numRef>
          </c:val>
          <c:extLst>
            <c:ext xmlns:c16="http://schemas.microsoft.com/office/drawing/2014/chart" uri="{C3380CC4-5D6E-409C-BE32-E72D297353CC}">
              <c16:uniqueId val="{00000000-02CB-4DA9-89CF-5F27ABF82302}"/>
            </c:ext>
          </c:extLst>
        </c:ser>
        <c:ser>
          <c:idx val="1"/>
          <c:order val="1"/>
          <c:tx>
            <c:v>State Percentage</c:v>
          </c:tx>
          <c:spPr>
            <a:solidFill>
              <a:srgbClr val="008080"/>
            </a:solidFill>
            <a:ln>
              <a:noFill/>
            </a:ln>
            <a:effectLst/>
          </c:spPr>
          <c:invertIfNegative val="0"/>
          <c:cat>
            <c:strRef>
              <c:f>Dashboard!$A$66:$A$80</c:f>
              <c:strCache>
                <c:ptCount val="15"/>
                <c:pt idx="0">
                  <c:v>Exit Reason 1</c:v>
                </c:pt>
                <c:pt idx="1">
                  <c:v>Exit Reason 2</c:v>
                </c:pt>
                <c:pt idx="2">
                  <c:v>Exit Reason 3</c:v>
                </c:pt>
                <c:pt idx="3">
                  <c:v>Exit Reason 4</c:v>
                </c:pt>
                <c:pt idx="4">
                  <c:v>Exit Reason 5</c:v>
                </c:pt>
                <c:pt idx="5">
                  <c:v>Exit Reason 6</c:v>
                </c:pt>
                <c:pt idx="6">
                  <c:v>Exit Reason 7</c:v>
                </c:pt>
                <c:pt idx="7">
                  <c:v>Exit Reason 8</c:v>
                </c:pt>
                <c:pt idx="8">
                  <c:v>Exit Reason 9</c:v>
                </c:pt>
                <c:pt idx="9">
                  <c:v>Exit Reason 10</c:v>
                </c:pt>
                <c:pt idx="10">
                  <c:v>Exit Reason 11</c:v>
                </c:pt>
                <c:pt idx="11">
                  <c:v>Exit Reason 12</c:v>
                </c:pt>
                <c:pt idx="12">
                  <c:v>Exit Reason 13</c:v>
                </c:pt>
                <c:pt idx="13">
                  <c:v>Exit Reason 14</c:v>
                </c:pt>
                <c:pt idx="14">
                  <c:v>Exit Reason 15</c:v>
                </c:pt>
              </c:strCache>
            </c:strRef>
          </c:cat>
          <c:val>
            <c:numRef>
              <c:f>Dashboard!$D$66:$D$80</c:f>
              <c:numCache>
                <c:formatCode>0.00%</c:formatCode>
                <c:ptCount val="15"/>
                <c:pt idx="0">
                  <c:v>0.34259406254961106</c:v>
                </c:pt>
                <c:pt idx="1">
                  <c:v>2.8893475154786474E-2</c:v>
                </c:pt>
                <c:pt idx="2">
                  <c:v>2.5242101920939831E-2</c:v>
                </c:pt>
                <c:pt idx="3">
                  <c:v>0.1839974599142721</c:v>
                </c:pt>
                <c:pt idx="4">
                  <c:v>0.13938720431814575</c:v>
                </c:pt>
                <c:pt idx="5">
                  <c:v>0.13494205429433243</c:v>
                </c:pt>
                <c:pt idx="6">
                  <c:v>2.0796951897126527E-2</c:v>
                </c:pt>
                <c:pt idx="7">
                  <c:v>1.9209398317193205E-2</c:v>
                </c:pt>
                <c:pt idx="8">
                  <c:v>2.0638196539133195E-3</c:v>
                </c:pt>
                <c:pt idx="9">
                  <c:v>5.000793776789967E-2</c:v>
                </c:pt>
                <c:pt idx="10">
                  <c:v>2.0161930465153199E-2</c:v>
                </c:pt>
                <c:pt idx="11">
                  <c:v>2.7782187648833147E-2</c:v>
                </c:pt>
                <c:pt idx="12">
                  <c:v>1.5875535799333228E-4</c:v>
                </c:pt>
                <c:pt idx="13">
                  <c:v>3.9688839498333069E-3</c:v>
                </c:pt>
                <c:pt idx="14">
                  <c:v>7.9377678996666136E-4</c:v>
                </c:pt>
              </c:numCache>
            </c:numRef>
          </c:val>
          <c:extLst>
            <c:ext xmlns:c16="http://schemas.microsoft.com/office/drawing/2014/chart" uri="{C3380CC4-5D6E-409C-BE32-E72D297353CC}">
              <c16:uniqueId val="{00000002-02CB-4DA9-89CF-5F27ABF82302}"/>
            </c:ext>
          </c:extLst>
        </c:ser>
        <c:dLbls>
          <c:showLegendKey val="0"/>
          <c:showVal val="0"/>
          <c:showCatName val="0"/>
          <c:showSerName val="0"/>
          <c:showPercent val="0"/>
          <c:showBubbleSize val="0"/>
        </c:dLbls>
        <c:gapWidth val="100"/>
        <c:overlap val="-24"/>
        <c:axId val="188404472"/>
        <c:axId val="188402832"/>
      </c:barChart>
      <c:catAx>
        <c:axId val="18840447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88402832"/>
        <c:crosses val="autoZero"/>
        <c:auto val="1"/>
        <c:lblAlgn val="ctr"/>
        <c:lblOffset val="100"/>
        <c:noMultiLvlLbl val="0"/>
      </c:catAx>
      <c:valAx>
        <c:axId val="188402832"/>
        <c:scaling>
          <c:orientation val="minMax"/>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88404472"/>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5.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69849</xdr:colOff>
      <xdr:row>1</xdr:row>
      <xdr:rowOff>85271</xdr:rowOff>
    </xdr:from>
    <xdr:to>
      <xdr:col>16</xdr:col>
      <xdr:colOff>370114</xdr:colOff>
      <xdr:row>31</xdr:row>
      <xdr:rowOff>133350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452664</xdr:colOff>
      <xdr:row>1</xdr:row>
      <xdr:rowOff>150586</xdr:rowOff>
    </xdr:from>
    <xdr:to>
      <xdr:col>23</xdr:col>
      <xdr:colOff>539750</xdr:colOff>
      <xdr:row>31</xdr:row>
      <xdr:rowOff>137886</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152400</xdr:colOff>
      <xdr:row>34</xdr:row>
      <xdr:rowOff>97972</xdr:rowOff>
    </xdr:from>
    <xdr:to>
      <xdr:col>16</xdr:col>
      <xdr:colOff>326572</xdr:colOff>
      <xdr:row>61</xdr:row>
      <xdr:rowOff>142010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436831</xdr:colOff>
      <xdr:row>34</xdr:row>
      <xdr:rowOff>101600</xdr:rowOff>
    </xdr:from>
    <xdr:to>
      <xdr:col>23</xdr:col>
      <xdr:colOff>526884</xdr:colOff>
      <xdr:row>61</xdr:row>
      <xdr:rowOff>165100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174171</xdr:colOff>
      <xdr:row>62</xdr:row>
      <xdr:rowOff>54430</xdr:rowOff>
    </xdr:from>
    <xdr:to>
      <xdr:col>23</xdr:col>
      <xdr:colOff>489857</xdr:colOff>
      <xdr:row>93</xdr:row>
      <xdr:rowOff>54429</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101"/>
  <sheetViews>
    <sheetView tabSelected="1" zoomScale="70" zoomScaleNormal="70" workbookViewId="0">
      <selection sqref="A1:D10"/>
    </sheetView>
  </sheetViews>
  <sheetFormatPr defaultRowHeight="14.4"/>
  <cols>
    <col min="1" max="1" width="22.109375" customWidth="1"/>
    <col min="2" max="2" width="20.6640625" customWidth="1"/>
    <col min="3" max="3" width="18.5546875" bestFit="1" customWidth="1"/>
    <col min="4" max="4" width="20.88671875" customWidth="1"/>
    <col min="5" max="5" width="18.21875" bestFit="1" customWidth="1"/>
    <col min="6" max="6" width="18" bestFit="1" customWidth="1"/>
    <col min="8" max="8" width="8.88671875" customWidth="1"/>
    <col min="11" max="11" width="18.21875" bestFit="1" customWidth="1"/>
  </cols>
  <sheetData>
    <row r="1" spans="1:19" ht="14.4" customHeight="1">
      <c r="A1" s="42" t="s">
        <v>152</v>
      </c>
      <c r="B1" s="42"/>
      <c r="C1" s="42"/>
      <c r="D1" s="42"/>
    </row>
    <row r="2" spans="1:19" ht="14.4" customHeight="1">
      <c r="A2" s="42" t="s">
        <v>90</v>
      </c>
      <c r="B2" s="42"/>
      <c r="C2" s="42"/>
      <c r="D2" s="42"/>
    </row>
    <row r="3" spans="1:19" ht="14.4" customHeight="1">
      <c r="A3" s="42" t="s">
        <v>90</v>
      </c>
      <c r="B3" s="42"/>
      <c r="C3" s="42"/>
      <c r="D3" s="42"/>
    </row>
    <row r="4" spans="1:19" ht="14.4" customHeight="1">
      <c r="A4" s="42" t="s">
        <v>90</v>
      </c>
      <c r="B4" s="42"/>
      <c r="C4" s="42"/>
      <c r="D4" s="42"/>
    </row>
    <row r="5" spans="1:19" ht="14.4" customHeight="1">
      <c r="A5" s="42" t="s">
        <v>90</v>
      </c>
      <c r="B5" s="42"/>
      <c r="C5" s="42"/>
      <c r="D5" s="42"/>
    </row>
    <row r="6" spans="1:19" ht="14.4" customHeight="1">
      <c r="A6" s="42" t="s">
        <v>90</v>
      </c>
      <c r="B6" s="42"/>
      <c r="C6" s="42"/>
      <c r="D6" s="42"/>
    </row>
    <row r="7" spans="1:19" ht="14.4" customHeight="1">
      <c r="A7" s="42" t="s">
        <v>90</v>
      </c>
      <c r="B7" s="42"/>
      <c r="C7" s="42"/>
      <c r="D7" s="42"/>
    </row>
    <row r="8" spans="1:19" ht="14.4" customHeight="1">
      <c r="A8" s="42" t="s">
        <v>90</v>
      </c>
      <c r="B8" s="42"/>
      <c r="C8" s="42"/>
      <c r="D8" s="42"/>
    </row>
    <row r="9" spans="1:19" ht="14.4" customHeight="1">
      <c r="A9" s="42" t="s">
        <v>90</v>
      </c>
      <c r="B9" s="42"/>
      <c r="C9" s="42"/>
      <c r="D9" s="42"/>
    </row>
    <row r="10" spans="1:19" ht="14.4" customHeight="1">
      <c r="A10" s="42" t="s">
        <v>90</v>
      </c>
      <c r="B10" s="42"/>
      <c r="C10" s="42"/>
      <c r="D10" s="42"/>
    </row>
    <row r="11" spans="1:19" ht="14.4" customHeight="1">
      <c r="A11" s="12"/>
      <c r="B11" s="12"/>
      <c r="C11" s="12"/>
      <c r="D11" s="12"/>
    </row>
    <row r="12" spans="1:19" ht="14.4" customHeight="1">
      <c r="A12" s="44" t="s">
        <v>111</v>
      </c>
      <c r="B12" s="44"/>
      <c r="C12" s="44"/>
      <c r="D12" s="44"/>
    </row>
    <row r="13" spans="1:19" ht="14.4" customHeight="1">
      <c r="A13" s="45"/>
      <c r="B13" s="45"/>
      <c r="C13" s="45"/>
      <c r="D13" s="45"/>
    </row>
    <row r="14" spans="1:19" ht="15" thickBot="1">
      <c r="A14" s="13" t="s">
        <v>130</v>
      </c>
      <c r="B14" s="14" t="s">
        <v>91</v>
      </c>
      <c r="C14" s="15" t="s">
        <v>92</v>
      </c>
      <c r="D14" s="16" t="s">
        <v>93</v>
      </c>
      <c r="E14" s="43"/>
      <c r="F14" s="43"/>
    </row>
    <row r="15" spans="1:19">
      <c r="A15" s="17" t="s">
        <v>94</v>
      </c>
      <c r="B15" s="21">
        <f>VLOOKUP($A$14,'19-20 Indicator Data'!$A$1:$R$74,2,FALSE)</f>
        <v>0.999</v>
      </c>
      <c r="C15" s="21">
        <v>1</v>
      </c>
      <c r="D15" s="25">
        <v>0.999</v>
      </c>
      <c r="E15" s="25">
        <v>0.56499999999999995</v>
      </c>
      <c r="F15" s="25">
        <v>0.39900000000000002</v>
      </c>
      <c r="G15" s="25">
        <v>0.59899999999999998</v>
      </c>
      <c r="H15" s="25">
        <v>0.28100000000000003</v>
      </c>
      <c r="I15" s="25">
        <v>0.61599999999999999</v>
      </c>
      <c r="J15" s="25">
        <v>0.41099999999999998</v>
      </c>
      <c r="K15" s="25">
        <v>0.78200000000000003</v>
      </c>
      <c r="L15" s="25">
        <v>0.87739999999999996</v>
      </c>
      <c r="M15" s="25">
        <v>0.82830000000000004</v>
      </c>
      <c r="N15" s="25">
        <v>0.01</v>
      </c>
      <c r="O15" s="25">
        <v>3.04E-2</v>
      </c>
      <c r="P15" s="25">
        <v>0.99360000000000004</v>
      </c>
      <c r="Q15" s="25">
        <v>0.99660000000000004</v>
      </c>
      <c r="R15" s="25">
        <v>0.98270000000000002</v>
      </c>
      <c r="S15" s="25">
        <v>0.9788</v>
      </c>
    </row>
    <row r="16" spans="1:19">
      <c r="A16" s="20" t="s">
        <v>95</v>
      </c>
      <c r="B16" s="21">
        <f>VLOOKUP($A$14,'19-20 Indicator Data'!$A$1:$R$74,3,FALSE)</f>
        <v>0.99690000000000001</v>
      </c>
      <c r="C16" s="21">
        <v>0.99</v>
      </c>
      <c r="D16" s="25">
        <v>0.99690000000000001</v>
      </c>
      <c r="E16" s="19"/>
      <c r="F16" s="22"/>
    </row>
    <row r="17" spans="1:6">
      <c r="A17" s="20" t="s">
        <v>96</v>
      </c>
      <c r="B17" s="21">
        <f>VLOOKUP($A$14,'19-20 Indicator Data'!$A$1:$R$74,4,FALSE)</f>
        <v>0.56499999999999995</v>
      </c>
      <c r="C17" s="21">
        <v>0.62</v>
      </c>
      <c r="D17" s="25">
        <v>0.56499999999999995</v>
      </c>
      <c r="E17" s="19"/>
      <c r="F17" s="23"/>
    </row>
    <row r="18" spans="1:6">
      <c r="A18" s="20" t="s">
        <v>97</v>
      </c>
      <c r="B18" s="21">
        <f>VLOOKUP($A$14,'19-20 Indicator Data'!$A$1:$R$74,5,FALSE)</f>
        <v>0.39900000000000002</v>
      </c>
      <c r="C18" s="21">
        <v>0.48</v>
      </c>
      <c r="D18" s="25">
        <v>0.39900000000000002</v>
      </c>
      <c r="E18" s="19"/>
      <c r="F18" s="23"/>
    </row>
    <row r="19" spans="1:6">
      <c r="A19" s="20" t="s">
        <v>98</v>
      </c>
      <c r="B19" s="21">
        <f>VLOOKUP($A$14,'19-20 Indicator Data'!$A$1:$R$74,6,FALSE)</f>
        <v>0.59899999999999998</v>
      </c>
      <c r="C19" s="21">
        <v>0.66169999999999995</v>
      </c>
      <c r="D19" s="25">
        <v>0.59899999999999998</v>
      </c>
      <c r="E19" s="19"/>
      <c r="F19" s="23"/>
    </row>
    <row r="20" spans="1:6">
      <c r="A20" s="20" t="s">
        <v>99</v>
      </c>
      <c r="B20" s="21">
        <f>VLOOKUP($A$14,'19-20 Indicator Data'!$A$1:$R$74,7,FALSE)</f>
        <v>0.28100000000000003</v>
      </c>
      <c r="C20" s="21">
        <v>0.36</v>
      </c>
      <c r="D20" s="25">
        <v>0.28100000000000003</v>
      </c>
      <c r="E20" s="19"/>
      <c r="F20" s="23"/>
    </row>
    <row r="21" spans="1:6">
      <c r="A21" s="20" t="s">
        <v>100</v>
      </c>
      <c r="B21" s="21">
        <f>VLOOKUP($A$14,'19-20 Indicator Data'!$A$1:$R$74,8,FALSE)</f>
        <v>0.61599999999999999</v>
      </c>
      <c r="C21" s="21">
        <v>0.69569999999999999</v>
      </c>
      <c r="D21" s="25">
        <v>0.61599999999999999</v>
      </c>
      <c r="E21" s="19"/>
      <c r="F21" s="23"/>
    </row>
    <row r="22" spans="1:6">
      <c r="A22" s="20" t="s">
        <v>101</v>
      </c>
      <c r="B22" s="21">
        <f>VLOOKUP($A$14,'19-20 Indicator Data'!$A$1:$R$74,9,FALSE)</f>
        <v>0.41099999999999998</v>
      </c>
      <c r="C22" s="21">
        <v>0.51</v>
      </c>
      <c r="D22" s="25">
        <v>0.41099999999999998</v>
      </c>
      <c r="E22" s="19"/>
      <c r="F22" s="23"/>
    </row>
    <row r="23" spans="1:6">
      <c r="A23" s="20" t="s">
        <v>102</v>
      </c>
      <c r="B23" s="21">
        <f>VLOOKUP($A$14,'19-20 Indicator Data'!$A$1:$R$74,10,FALSE)</f>
        <v>0.78200000000000003</v>
      </c>
      <c r="C23" s="21">
        <v>0.85</v>
      </c>
      <c r="D23" s="25">
        <v>0.78200000000000003</v>
      </c>
      <c r="E23" s="19"/>
      <c r="F23" s="23"/>
    </row>
    <row r="24" spans="1:6">
      <c r="A24" s="20" t="s">
        <v>103</v>
      </c>
      <c r="B24" s="21">
        <f>VLOOKUP($A$14,'19-20 Indicator Data'!$A$1:$R$74,11,FALSE)</f>
        <v>0.87739999999999996</v>
      </c>
      <c r="C24" s="21">
        <v>0.89</v>
      </c>
      <c r="D24" s="25">
        <v>0.87739999999999996</v>
      </c>
      <c r="E24" s="19"/>
      <c r="F24" s="23"/>
    </row>
    <row r="25" spans="1:6">
      <c r="A25" s="20" t="s">
        <v>104</v>
      </c>
      <c r="B25" s="21">
        <f>VLOOKUP($A$14,'19-20 Indicator Data'!$A$1:$R$74,12,FALSE)</f>
        <v>0.82830000000000004</v>
      </c>
      <c r="C25" s="21">
        <v>0.92</v>
      </c>
      <c r="D25" s="25">
        <v>0.82830000000000004</v>
      </c>
      <c r="E25" s="19"/>
      <c r="F25" s="23"/>
    </row>
    <row r="26" spans="1:6">
      <c r="A26" s="20" t="s">
        <v>105</v>
      </c>
      <c r="B26" s="21">
        <f>VLOOKUP($A$14,'19-20 Indicator Data'!$A$1:$R$74,13,FALSE)</f>
        <v>0.01</v>
      </c>
      <c r="C26" s="21">
        <v>1.0500000000000001E-2</v>
      </c>
      <c r="D26" s="25">
        <v>0.01</v>
      </c>
      <c r="E26" s="19"/>
      <c r="F26" s="23"/>
    </row>
    <row r="27" spans="1:6">
      <c r="A27" s="20" t="s">
        <v>106</v>
      </c>
      <c r="B27" s="21">
        <f>VLOOKUP($A$14,'19-20 Indicator Data'!$A$1:$R$74,14,FALSE)</f>
        <v>3.04E-2</v>
      </c>
      <c r="C27" s="21">
        <v>0.03</v>
      </c>
      <c r="D27" s="25">
        <v>3.04E-2</v>
      </c>
      <c r="E27" s="19"/>
      <c r="F27" s="23"/>
    </row>
    <row r="28" spans="1:6">
      <c r="A28" s="20" t="s">
        <v>107</v>
      </c>
      <c r="B28" s="21">
        <f>VLOOKUP($A$14,'19-20 Indicator Data'!$A$1:$R$74,15,FALSE)</f>
        <v>0.99360000000000004</v>
      </c>
      <c r="C28" s="21">
        <v>1</v>
      </c>
      <c r="D28" s="25">
        <v>0.99360000000000004</v>
      </c>
      <c r="E28" s="19"/>
      <c r="F28" s="23"/>
    </row>
    <row r="29" spans="1:6">
      <c r="A29" s="20" t="s">
        <v>108</v>
      </c>
      <c r="B29" s="21">
        <f>VLOOKUP($A$14,'19-20 Indicator Data'!$A$1:$R$74,16,FALSE)</f>
        <v>0.99660000000000004</v>
      </c>
      <c r="C29" s="21">
        <v>1</v>
      </c>
      <c r="D29" s="25">
        <v>0.99660000000000004</v>
      </c>
      <c r="E29" s="19"/>
      <c r="F29" s="22"/>
    </row>
    <row r="30" spans="1:6">
      <c r="A30" s="20" t="s">
        <v>109</v>
      </c>
      <c r="B30" s="21">
        <f>VLOOKUP($A$14,'19-20 Indicator Data'!$A$1:$R$74,17,FALSE)</f>
        <v>0.98270000000000002</v>
      </c>
      <c r="C30" s="21">
        <v>1</v>
      </c>
      <c r="D30" s="25">
        <v>0.98270000000000002</v>
      </c>
      <c r="E30" s="19"/>
      <c r="F30" s="22"/>
    </row>
    <row r="31" spans="1:6">
      <c r="A31" s="20" t="s">
        <v>110</v>
      </c>
      <c r="B31" s="21">
        <f>VLOOKUP($A$14,'19-20 Indicator Data'!$A$1:$R$74,18,FALSE)</f>
        <v>0.9788</v>
      </c>
      <c r="C31" s="21">
        <v>1</v>
      </c>
      <c r="D31" s="25">
        <v>0.9788</v>
      </c>
      <c r="E31" s="19"/>
      <c r="F31" s="22"/>
    </row>
    <row r="32" spans="1:6">
      <c r="A32" s="19"/>
      <c r="B32" s="24"/>
      <c r="C32" s="19"/>
      <c r="D32" s="19"/>
      <c r="E32" s="19"/>
      <c r="F32" s="22"/>
    </row>
    <row r="38" spans="1:4">
      <c r="A38" s="44" t="s">
        <v>112</v>
      </c>
      <c r="B38" s="44"/>
      <c r="C38" s="44"/>
      <c r="D38" s="44"/>
    </row>
    <row r="39" spans="1:4">
      <c r="A39" s="45"/>
      <c r="B39" s="45"/>
      <c r="C39" s="45"/>
      <c r="D39" s="45"/>
    </row>
    <row r="40" spans="1:4" ht="15" thickBot="1">
      <c r="A40" s="13" t="s">
        <v>130</v>
      </c>
      <c r="B40" s="14" t="s">
        <v>91</v>
      </c>
      <c r="C40" s="15" t="s">
        <v>92</v>
      </c>
      <c r="D40" s="16" t="s">
        <v>93</v>
      </c>
    </row>
    <row r="41" spans="1:4">
      <c r="A41" s="17" t="s">
        <v>94</v>
      </c>
      <c r="B41" s="18">
        <f>VLOOKUP($A$40,'19-20 Indicator Data'!$A$1:$R$74,2,FALSE)</f>
        <v>0.999</v>
      </c>
      <c r="C41" s="18">
        <v>1</v>
      </c>
      <c r="D41" s="18">
        <v>0.999</v>
      </c>
    </row>
    <row r="42" spans="1:4">
      <c r="A42" s="20" t="s">
        <v>95</v>
      </c>
      <c r="B42" s="18">
        <f>VLOOKUP($A$40,'19-20 Indicator Data'!$A$1:$R$74,3,FALSE)</f>
        <v>0.99690000000000001</v>
      </c>
      <c r="C42" s="21">
        <v>0.99</v>
      </c>
      <c r="D42" s="25">
        <v>0.99690000000000001</v>
      </c>
    </row>
    <row r="43" spans="1:4">
      <c r="A43" s="20" t="s">
        <v>96</v>
      </c>
      <c r="B43" s="18">
        <f>VLOOKUP($A$40,'19-20 Indicator Data'!$A$1:$R$74,4,FALSE)</f>
        <v>0.56499999999999995</v>
      </c>
      <c r="C43" s="21">
        <v>0.62</v>
      </c>
      <c r="D43" s="25">
        <v>0.56499999999999995</v>
      </c>
    </row>
    <row r="44" spans="1:4">
      <c r="A44" s="20" t="s">
        <v>97</v>
      </c>
      <c r="B44" s="18">
        <f>VLOOKUP($A$40,'19-20 Indicator Data'!$A$1:$R$74,5,FALSE)</f>
        <v>0.39900000000000002</v>
      </c>
      <c r="C44" s="21">
        <v>0.48</v>
      </c>
      <c r="D44" s="25">
        <v>0.39900000000000002</v>
      </c>
    </row>
    <row r="45" spans="1:4">
      <c r="A45" s="20" t="s">
        <v>98</v>
      </c>
      <c r="B45" s="18">
        <f>VLOOKUP($A$40,'19-20 Indicator Data'!$A$1:$R$74,6,FALSE)</f>
        <v>0.59899999999999998</v>
      </c>
      <c r="C45" s="21">
        <v>0.66169999999999995</v>
      </c>
      <c r="D45" s="25">
        <v>0.59899999999999998</v>
      </c>
    </row>
    <row r="46" spans="1:4">
      <c r="A46" s="20" t="s">
        <v>99</v>
      </c>
      <c r="B46" s="18">
        <f>VLOOKUP($A$40,'19-20 Indicator Data'!$A$1:$R$74,7,FALSE)</f>
        <v>0.28100000000000003</v>
      </c>
      <c r="C46" s="21">
        <v>0.36</v>
      </c>
      <c r="D46" s="25">
        <v>0.28100000000000003</v>
      </c>
    </row>
    <row r="47" spans="1:4">
      <c r="A47" s="20" t="s">
        <v>100</v>
      </c>
      <c r="B47" s="18">
        <f>VLOOKUP($A$40,'19-20 Indicator Data'!$A$1:$R$74,8,FALSE)</f>
        <v>0.61599999999999999</v>
      </c>
      <c r="C47" s="21">
        <v>0.69569999999999999</v>
      </c>
      <c r="D47" s="25">
        <v>0.61599999999999999</v>
      </c>
    </row>
    <row r="48" spans="1:4">
      <c r="A48" s="20" t="s">
        <v>101</v>
      </c>
      <c r="B48" s="18">
        <f>VLOOKUP($A$40,'19-20 Indicator Data'!$A$1:$R$74,9,FALSE)</f>
        <v>0.41099999999999998</v>
      </c>
      <c r="C48" s="21">
        <v>0.51</v>
      </c>
      <c r="D48" s="25">
        <v>0.41099999999999998</v>
      </c>
    </row>
    <row r="49" spans="1:4">
      <c r="A49" s="20" t="s">
        <v>102</v>
      </c>
      <c r="B49" s="18">
        <f>VLOOKUP($A$40,'19-20 Indicator Data'!$A$1:$R$74,10,FALSE)</f>
        <v>0.78200000000000003</v>
      </c>
      <c r="C49" s="21">
        <v>0.85</v>
      </c>
      <c r="D49" s="25">
        <v>0.78200000000000003</v>
      </c>
    </row>
    <row r="50" spans="1:4">
      <c r="A50" s="20" t="s">
        <v>103</v>
      </c>
      <c r="B50" s="18">
        <f>VLOOKUP($A$40,'19-20 Indicator Data'!$A$1:$R$74,11,FALSE)</f>
        <v>0.87739999999999996</v>
      </c>
      <c r="C50" s="21">
        <v>0.89</v>
      </c>
      <c r="D50" s="25">
        <v>0.87739999999999996</v>
      </c>
    </row>
    <row r="51" spans="1:4">
      <c r="A51" s="20" t="s">
        <v>104</v>
      </c>
      <c r="B51" s="18">
        <f>VLOOKUP($A$40,'19-20 Indicator Data'!$A$1:$R$74,12,FALSE)</f>
        <v>0.82830000000000004</v>
      </c>
      <c r="C51" s="21">
        <v>0.92</v>
      </c>
      <c r="D51" s="25">
        <v>0.82830000000000004</v>
      </c>
    </row>
    <row r="52" spans="1:4">
      <c r="A52" s="20" t="s">
        <v>105</v>
      </c>
      <c r="B52" s="18">
        <f>VLOOKUP($A$40,'19-20 Indicator Data'!$A$1:$R$74,13,FALSE)</f>
        <v>0.01</v>
      </c>
      <c r="C52" s="21">
        <v>1.0500000000000001E-2</v>
      </c>
      <c r="D52" s="25">
        <v>0.01</v>
      </c>
    </row>
    <row r="53" spans="1:4">
      <c r="A53" s="20" t="s">
        <v>106</v>
      </c>
      <c r="B53" s="18">
        <f>VLOOKUP($A$40,'19-20 Indicator Data'!$A$1:$R$74,14,FALSE)</f>
        <v>3.04E-2</v>
      </c>
      <c r="C53" s="21">
        <v>0.03</v>
      </c>
      <c r="D53" s="25">
        <v>3.04E-2</v>
      </c>
    </row>
    <row r="54" spans="1:4">
      <c r="A54" s="20" t="s">
        <v>107</v>
      </c>
      <c r="B54" s="18">
        <f>VLOOKUP($A$40,'19-20 Indicator Data'!$A$1:$R$74,15,FALSE)</f>
        <v>0.99360000000000004</v>
      </c>
      <c r="C54" s="21">
        <v>1</v>
      </c>
      <c r="D54" s="25">
        <v>0.99360000000000004</v>
      </c>
    </row>
    <row r="55" spans="1:4">
      <c r="A55" s="20" t="s">
        <v>108</v>
      </c>
      <c r="B55" s="18">
        <f>VLOOKUP($A$40,'19-20 Indicator Data'!$A$1:$R$74,16,FALSE)</f>
        <v>0.99660000000000004</v>
      </c>
      <c r="C55" s="21">
        <v>1</v>
      </c>
      <c r="D55" s="25">
        <v>0.99660000000000004</v>
      </c>
    </row>
    <row r="56" spans="1:4">
      <c r="A56" s="20" t="s">
        <v>109</v>
      </c>
      <c r="B56" s="18">
        <f>VLOOKUP($A$40,'19-20 Indicator Data'!$A$1:$R$74,17,FALSE)</f>
        <v>0.98270000000000002</v>
      </c>
      <c r="C56" s="21">
        <v>1</v>
      </c>
      <c r="D56" s="25">
        <v>0.98270000000000002</v>
      </c>
    </row>
    <row r="57" spans="1:4">
      <c r="A57" s="20" t="s">
        <v>110</v>
      </c>
      <c r="B57" s="18">
        <f>VLOOKUP($A$40,'19-20 Indicator Data'!$A$1:$R$74,18,FALSE)</f>
        <v>0.9788</v>
      </c>
      <c r="C57" s="21">
        <v>1</v>
      </c>
      <c r="D57" s="25">
        <v>0.9788</v>
      </c>
    </row>
    <row r="63" spans="1:4">
      <c r="A63" s="44" t="s">
        <v>132</v>
      </c>
      <c r="B63" s="44"/>
      <c r="C63" s="44"/>
      <c r="D63" s="44"/>
    </row>
    <row r="64" spans="1:4" ht="14.4" customHeight="1">
      <c r="A64" s="45"/>
      <c r="B64" s="45"/>
      <c r="C64" s="45"/>
      <c r="D64" s="45"/>
    </row>
    <row r="65" spans="1:4" ht="15" thickBot="1">
      <c r="A65" s="31" t="s">
        <v>130</v>
      </c>
      <c r="B65" s="15" t="s">
        <v>133</v>
      </c>
      <c r="C65" s="15" t="s">
        <v>134</v>
      </c>
      <c r="D65" s="16" t="s">
        <v>135</v>
      </c>
    </row>
    <row r="66" spans="1:4">
      <c r="A66" s="32" t="s">
        <v>136</v>
      </c>
      <c r="B66" s="17">
        <f>VLOOKUP($A$65,'19-20 Exit Reason Data'!$A$2:$Q$74,2,FALSE)</f>
        <v>2158</v>
      </c>
      <c r="C66" s="18">
        <f>B66/$B$81</f>
        <v>0.34259406254961106</v>
      </c>
      <c r="D66" s="18">
        <v>0.34259406254961106</v>
      </c>
    </row>
    <row r="67" spans="1:4">
      <c r="A67" s="33" t="s">
        <v>137</v>
      </c>
      <c r="B67" s="17">
        <f>VLOOKUP($A$65,'19-20 Exit Reason Data'!$A$2:$Q$74,3,FALSE)</f>
        <v>182</v>
      </c>
      <c r="C67" s="18">
        <f t="shared" ref="C67:C80" si="0">B67/$B$81</f>
        <v>2.8893475154786474E-2</v>
      </c>
      <c r="D67" s="21">
        <v>2.8893475154786474E-2</v>
      </c>
    </row>
    <row r="68" spans="1:4">
      <c r="A68" s="33" t="s">
        <v>138</v>
      </c>
      <c r="B68" s="17">
        <f>VLOOKUP($A$65,'19-20 Exit Reason Data'!$A$2:$Q$74,4,FALSE)</f>
        <v>159</v>
      </c>
      <c r="C68" s="18">
        <f t="shared" si="0"/>
        <v>2.5242101920939831E-2</v>
      </c>
      <c r="D68" s="21">
        <v>2.5242101920939831E-2</v>
      </c>
    </row>
    <row r="69" spans="1:4">
      <c r="A69" s="33" t="s">
        <v>139</v>
      </c>
      <c r="B69" s="17">
        <f>VLOOKUP($A$65,'19-20 Exit Reason Data'!$A$2:$Q$74,5,FALSE)</f>
        <v>1159</v>
      </c>
      <c r="C69" s="18">
        <f t="shared" si="0"/>
        <v>0.1839974599142721</v>
      </c>
      <c r="D69" s="21">
        <v>0.1839974599142721</v>
      </c>
    </row>
    <row r="70" spans="1:4">
      <c r="A70" s="33" t="s">
        <v>140</v>
      </c>
      <c r="B70" s="17">
        <f>VLOOKUP($A$65,'19-20 Exit Reason Data'!$A$2:$Q$74,6,FALSE)</f>
        <v>878</v>
      </c>
      <c r="C70" s="18">
        <f t="shared" si="0"/>
        <v>0.13938720431814575</v>
      </c>
      <c r="D70" s="21">
        <v>0.13938720431814575</v>
      </c>
    </row>
    <row r="71" spans="1:4">
      <c r="A71" s="33" t="s">
        <v>141</v>
      </c>
      <c r="B71" s="17">
        <f>VLOOKUP($A$65,'19-20 Exit Reason Data'!$A$2:$Q$74,7,FALSE)</f>
        <v>850</v>
      </c>
      <c r="C71" s="18">
        <f t="shared" si="0"/>
        <v>0.13494205429433243</v>
      </c>
      <c r="D71" s="21">
        <v>0.13494205429433243</v>
      </c>
    </row>
    <row r="72" spans="1:4">
      <c r="A72" s="33" t="s">
        <v>142</v>
      </c>
      <c r="B72" s="17">
        <f>VLOOKUP($A$65,'19-20 Exit Reason Data'!$A$2:$Q$74,8,FALSE)</f>
        <v>131</v>
      </c>
      <c r="C72" s="18">
        <f t="shared" si="0"/>
        <v>2.0796951897126527E-2</v>
      </c>
      <c r="D72" s="21">
        <v>2.0796951897126527E-2</v>
      </c>
    </row>
    <row r="73" spans="1:4">
      <c r="A73" s="33" t="s">
        <v>143</v>
      </c>
      <c r="B73" s="17">
        <f>VLOOKUP($A$65,'19-20 Exit Reason Data'!$A$2:$Q$74,9,FALSE)</f>
        <v>121</v>
      </c>
      <c r="C73" s="18">
        <f t="shared" si="0"/>
        <v>1.9209398317193205E-2</v>
      </c>
      <c r="D73" s="21">
        <v>1.9209398317193205E-2</v>
      </c>
    </row>
    <row r="74" spans="1:4">
      <c r="A74" s="33" t="s">
        <v>144</v>
      </c>
      <c r="B74" s="17">
        <f>VLOOKUP($A$65,'19-20 Exit Reason Data'!$A$2:$Q$74,10,FALSE)</f>
        <v>13</v>
      </c>
      <c r="C74" s="18">
        <f t="shared" si="0"/>
        <v>2.0638196539133195E-3</v>
      </c>
      <c r="D74" s="21">
        <v>2.0638196539133195E-3</v>
      </c>
    </row>
    <row r="75" spans="1:4">
      <c r="A75" s="33" t="s">
        <v>145</v>
      </c>
      <c r="B75" s="17">
        <f>VLOOKUP($A$65,'19-20 Exit Reason Data'!$A$2:$Q$74,11,FALSE)</f>
        <v>315</v>
      </c>
      <c r="C75" s="18">
        <f t="shared" si="0"/>
        <v>5.000793776789967E-2</v>
      </c>
      <c r="D75" s="21">
        <v>5.000793776789967E-2</v>
      </c>
    </row>
    <row r="76" spans="1:4">
      <c r="A76" s="33" t="s">
        <v>146</v>
      </c>
      <c r="B76" s="17">
        <f>VLOOKUP($A$65,'19-20 Exit Reason Data'!$A$2:$Q$74,12,FALSE)</f>
        <v>127</v>
      </c>
      <c r="C76" s="18">
        <f t="shared" si="0"/>
        <v>2.0161930465153199E-2</v>
      </c>
      <c r="D76" s="21">
        <v>2.0161930465153199E-2</v>
      </c>
    </row>
    <row r="77" spans="1:4">
      <c r="A77" s="33" t="s">
        <v>147</v>
      </c>
      <c r="B77" s="17">
        <f>VLOOKUP($A$65,'19-20 Exit Reason Data'!$A$2:$Q$74,13,FALSE)</f>
        <v>175</v>
      </c>
      <c r="C77" s="18">
        <f t="shared" si="0"/>
        <v>2.7782187648833147E-2</v>
      </c>
      <c r="D77" s="21">
        <v>2.7782187648833147E-2</v>
      </c>
    </row>
    <row r="78" spans="1:4">
      <c r="A78" s="33" t="s">
        <v>148</v>
      </c>
      <c r="B78" s="17">
        <f>VLOOKUP($A$65,'19-20 Exit Reason Data'!$A$2:$Q$74,14,FALSE)</f>
        <v>1</v>
      </c>
      <c r="C78" s="18">
        <f t="shared" si="0"/>
        <v>1.5875535799333228E-4</v>
      </c>
      <c r="D78" s="21">
        <v>1.5875535799333228E-4</v>
      </c>
    </row>
    <row r="79" spans="1:4">
      <c r="A79" s="33" t="s">
        <v>149</v>
      </c>
      <c r="B79" s="17">
        <f>VLOOKUP($A$65,'19-20 Exit Reason Data'!$A$2:$Q$74,15,FALSE)</f>
        <v>25</v>
      </c>
      <c r="C79" s="18">
        <f t="shared" si="0"/>
        <v>3.9688839498333069E-3</v>
      </c>
      <c r="D79" s="21">
        <v>3.9688839498333069E-3</v>
      </c>
    </row>
    <row r="80" spans="1:4" ht="15" thickBot="1">
      <c r="A80" s="34" t="s">
        <v>150</v>
      </c>
      <c r="B80" s="35">
        <f>VLOOKUP($A$65,'19-20 Exit Reason Data'!$A$2:$Q$74,16,FALSE)</f>
        <v>5</v>
      </c>
      <c r="C80" s="36">
        <f t="shared" si="0"/>
        <v>7.9377678996666136E-4</v>
      </c>
      <c r="D80" s="36">
        <v>7.9377678996666136E-4</v>
      </c>
    </row>
    <row r="81" spans="1:4">
      <c r="A81" s="32" t="s">
        <v>151</v>
      </c>
      <c r="B81" s="17">
        <f>SUM(B66:B80)</f>
        <v>6299</v>
      </c>
      <c r="C81" s="37">
        <v>1</v>
      </c>
      <c r="D81" s="37">
        <v>1</v>
      </c>
    </row>
    <row r="101" spans="3:17">
      <c r="C101" s="55"/>
      <c r="D101" s="55"/>
      <c r="E101" s="55"/>
      <c r="F101" s="55"/>
      <c r="G101" s="55"/>
      <c r="H101" s="55"/>
      <c r="I101" s="55"/>
      <c r="J101" s="55"/>
      <c r="K101" s="55"/>
      <c r="L101" s="55"/>
      <c r="M101" s="55"/>
      <c r="N101" s="55"/>
      <c r="O101" s="55"/>
      <c r="P101" s="55"/>
      <c r="Q101" s="55"/>
    </row>
  </sheetData>
  <mergeCells count="5">
    <mergeCell ref="A1:D10"/>
    <mergeCell ref="E14:F14"/>
    <mergeCell ref="A12:D13"/>
    <mergeCell ref="A38:D39"/>
    <mergeCell ref="A63:D64"/>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'19-20 Indicator Data'!$A$2:$A$74</xm:f>
          </x14:formula1>
          <xm:sqref>A14</xm:sqref>
        </x14:dataValidation>
        <x14:dataValidation type="list" allowBlank="1" showInputMessage="1" showErrorMessage="1">
          <x14:formula1>
            <xm:f>'19-20 Exit Reason Data'!$A$2:$A$74</xm:f>
          </x14:formula1>
          <xm:sqref>A65</xm:sqref>
        </x14:dataValidation>
        <x14:dataValidation type="list" allowBlank="1" showInputMessage="1" showErrorMessage="1">
          <x14:formula1>
            <xm:f>'19-20 Indicator Data'!$A$2:$A$74</xm:f>
          </x14:formula1>
          <xm:sqref>A40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4"/>
  <sheetViews>
    <sheetView workbookViewId="0">
      <selection activeCell="B2" sqref="B2:R2"/>
    </sheetView>
  </sheetViews>
  <sheetFormatPr defaultRowHeight="14.4"/>
  <cols>
    <col min="1" max="1" width="11.6640625" style="11" bestFit="1" customWidth="1"/>
    <col min="2" max="2" width="11.5546875" customWidth="1"/>
    <col min="3" max="3" width="11" customWidth="1"/>
    <col min="4" max="5" width="11.77734375" customWidth="1"/>
    <col min="6" max="6" width="10.5546875" customWidth="1"/>
    <col min="7" max="7" width="10.44140625" customWidth="1"/>
    <col min="8" max="8" width="11.33203125" customWidth="1"/>
    <col min="9" max="10" width="11.6640625" customWidth="1"/>
    <col min="11" max="11" width="10.5546875" customWidth="1"/>
    <col min="12" max="12" width="10.88671875" customWidth="1"/>
    <col min="13" max="13" width="11.77734375" customWidth="1"/>
    <col min="14" max="14" width="10.77734375" customWidth="1"/>
    <col min="15" max="15" width="10.44140625" customWidth="1"/>
    <col min="16" max="16" width="11" customWidth="1"/>
    <col min="17" max="17" width="10.44140625" customWidth="1"/>
    <col min="18" max="18" width="10.88671875" customWidth="1"/>
  </cols>
  <sheetData>
    <row r="1" spans="1:19" ht="244.8">
      <c r="A1" s="1" t="s">
        <v>0</v>
      </c>
      <c r="B1" s="2" t="s">
        <v>1</v>
      </c>
      <c r="C1" s="3" t="s">
        <v>2</v>
      </c>
      <c r="D1" s="4" t="s">
        <v>3</v>
      </c>
      <c r="E1" s="4" t="s">
        <v>4</v>
      </c>
      <c r="F1" s="5" t="s">
        <v>5</v>
      </c>
      <c r="G1" s="5" t="s">
        <v>6</v>
      </c>
      <c r="H1" s="6" t="s">
        <v>7</v>
      </c>
      <c r="I1" s="6" t="s">
        <v>8</v>
      </c>
      <c r="J1" s="3" t="s">
        <v>9</v>
      </c>
      <c r="K1" s="3" t="s">
        <v>10</v>
      </c>
      <c r="L1" s="3" t="s">
        <v>11</v>
      </c>
      <c r="M1" s="3" t="s">
        <v>12</v>
      </c>
      <c r="N1" s="7" t="s">
        <v>13</v>
      </c>
      <c r="O1" s="8" t="s">
        <v>14</v>
      </c>
      <c r="P1" s="9" t="s">
        <v>15</v>
      </c>
      <c r="Q1" s="8" t="s">
        <v>16</v>
      </c>
      <c r="R1" s="8" t="s">
        <v>17</v>
      </c>
      <c r="S1" s="10"/>
    </row>
    <row r="2" spans="1:19">
      <c r="A2" s="40" t="s">
        <v>130</v>
      </c>
      <c r="B2" s="21">
        <v>0.999</v>
      </c>
      <c r="C2" s="25">
        <v>0.99690000000000001</v>
      </c>
      <c r="D2" s="25">
        <v>0.56499999999999995</v>
      </c>
      <c r="E2" s="25">
        <v>0.39900000000000002</v>
      </c>
      <c r="F2" s="25">
        <v>0.59899999999999998</v>
      </c>
      <c r="G2" s="25">
        <v>0.28100000000000003</v>
      </c>
      <c r="H2" s="25">
        <v>0.61599999999999999</v>
      </c>
      <c r="I2" s="25">
        <v>0.41099999999999998</v>
      </c>
      <c r="J2" s="25">
        <v>0.78200000000000003</v>
      </c>
      <c r="K2" s="25">
        <v>0.87739999999999996</v>
      </c>
      <c r="L2" s="25">
        <v>0.82830000000000004</v>
      </c>
      <c r="M2" s="25">
        <v>0.01</v>
      </c>
      <c r="N2" s="25">
        <v>3.04E-2</v>
      </c>
      <c r="O2" s="25">
        <v>0.99360000000000004</v>
      </c>
      <c r="P2" s="25">
        <v>0.99660000000000004</v>
      </c>
      <c r="Q2" s="25">
        <v>0.98270000000000002</v>
      </c>
      <c r="R2" s="25">
        <v>0.9788</v>
      </c>
      <c r="S2" s="10"/>
    </row>
    <row r="3" spans="1:19">
      <c r="A3" s="41" t="s">
        <v>18</v>
      </c>
      <c r="B3" s="39">
        <v>1</v>
      </c>
      <c r="C3" s="39">
        <v>1</v>
      </c>
      <c r="D3" s="39">
        <v>0.5</v>
      </c>
      <c r="E3" s="39">
        <v>0.55555555555555558</v>
      </c>
      <c r="F3" s="39">
        <v>0.42857142857142855</v>
      </c>
      <c r="G3" s="39">
        <v>0.375</v>
      </c>
      <c r="H3" s="39">
        <v>0.46153846153846156</v>
      </c>
      <c r="I3" s="39">
        <v>0.55555555555555558</v>
      </c>
      <c r="J3" s="39">
        <v>0</v>
      </c>
      <c r="K3" s="39">
        <v>0</v>
      </c>
      <c r="L3" s="39">
        <v>0</v>
      </c>
      <c r="M3" s="39">
        <v>0</v>
      </c>
      <c r="N3" s="39">
        <v>4.1769041769041768E-2</v>
      </c>
      <c r="O3" s="39">
        <v>1</v>
      </c>
      <c r="P3" s="39">
        <v>1</v>
      </c>
      <c r="Q3" s="39">
        <v>1</v>
      </c>
      <c r="R3" s="39">
        <v>0.92857142857142905</v>
      </c>
    </row>
    <row r="4" spans="1:19">
      <c r="A4" s="41" t="s">
        <v>19</v>
      </c>
      <c r="B4" s="39">
        <v>1</v>
      </c>
      <c r="C4" s="39">
        <v>0.93333333333333302</v>
      </c>
      <c r="D4" s="39">
        <v>1</v>
      </c>
      <c r="E4" s="39">
        <v>1</v>
      </c>
      <c r="F4" s="39">
        <v>1</v>
      </c>
      <c r="G4" s="39">
        <v>0.88888888888888884</v>
      </c>
      <c r="H4" s="39">
        <v>1</v>
      </c>
      <c r="I4" s="39">
        <v>0.88888888888888884</v>
      </c>
      <c r="J4" s="39">
        <v>0.66666666666666663</v>
      </c>
      <c r="K4" s="39">
        <v>1</v>
      </c>
      <c r="L4" s="39">
        <v>0.66666666666666663</v>
      </c>
      <c r="M4" s="39">
        <v>5.7971014492753624E-3</v>
      </c>
      <c r="N4" s="39">
        <v>2.8517110266159697E-2</v>
      </c>
      <c r="O4" s="39">
        <v>1</v>
      </c>
      <c r="P4" s="39">
        <v>1</v>
      </c>
      <c r="Q4" s="39">
        <v>0.5</v>
      </c>
      <c r="R4" s="39">
        <v>1</v>
      </c>
    </row>
    <row r="5" spans="1:19">
      <c r="A5" s="41" t="s">
        <v>20</v>
      </c>
      <c r="B5" s="39">
        <v>1</v>
      </c>
      <c r="C5" s="39">
        <v>1.0000000000000002</v>
      </c>
      <c r="D5" s="39">
        <v>0.5625</v>
      </c>
      <c r="E5" s="39">
        <v>0.51428571428571423</v>
      </c>
      <c r="F5" s="39">
        <v>0.48148148148148145</v>
      </c>
      <c r="G5" s="39">
        <v>0.4</v>
      </c>
      <c r="H5" s="39">
        <v>0.54166666666666663</v>
      </c>
      <c r="I5" s="39">
        <v>0.6</v>
      </c>
      <c r="J5" s="39">
        <v>0</v>
      </c>
      <c r="K5" s="39">
        <v>0</v>
      </c>
      <c r="L5" s="39">
        <v>0</v>
      </c>
      <c r="M5" s="39">
        <v>2.1505376344086023E-2</v>
      </c>
      <c r="N5" s="39">
        <v>2.6086956521739129E-2</v>
      </c>
      <c r="O5" s="39">
        <v>0.98507462686567204</v>
      </c>
      <c r="P5" s="39">
        <v>0.83333333333329995</v>
      </c>
      <c r="Q5" s="39">
        <v>0.83333333333329995</v>
      </c>
      <c r="R5" s="39">
        <v>0.82352941176470595</v>
      </c>
    </row>
    <row r="6" spans="1:19">
      <c r="A6" s="41" t="s">
        <v>21</v>
      </c>
      <c r="B6" s="39">
        <v>1</v>
      </c>
      <c r="C6" s="39">
        <v>1</v>
      </c>
      <c r="D6" s="39">
        <v>0.5</v>
      </c>
      <c r="E6" s="39">
        <v>0.4</v>
      </c>
      <c r="F6" s="39">
        <v>0.8</v>
      </c>
      <c r="G6" s="39">
        <v>0.4</v>
      </c>
      <c r="H6" s="39">
        <v>0.8</v>
      </c>
      <c r="I6" s="39">
        <v>0.4</v>
      </c>
      <c r="J6" s="39">
        <v>1</v>
      </c>
      <c r="K6" s="39">
        <v>1</v>
      </c>
      <c r="L6" s="39">
        <v>1</v>
      </c>
      <c r="M6" s="39">
        <v>8.1632653061224497E-3</v>
      </c>
      <c r="N6" s="39">
        <v>1.9607843137254902E-2</v>
      </c>
      <c r="O6" s="39">
        <v>0.66666666666666696</v>
      </c>
      <c r="P6" s="39">
        <v>1</v>
      </c>
      <c r="Q6" s="39">
        <v>1</v>
      </c>
      <c r="R6" s="39">
        <v>1</v>
      </c>
    </row>
    <row r="7" spans="1:19">
      <c r="A7" s="41" t="s">
        <v>22</v>
      </c>
      <c r="B7" s="39">
        <v>1</v>
      </c>
      <c r="C7" s="39">
        <v>1.0000000000000004</v>
      </c>
      <c r="D7" s="39">
        <v>0.75324675324675328</v>
      </c>
      <c r="E7" s="39">
        <v>0.33939393939393941</v>
      </c>
      <c r="F7" s="39">
        <v>0.7133757961783439</v>
      </c>
      <c r="G7" s="39">
        <v>0.28484848484848485</v>
      </c>
      <c r="H7" s="39">
        <v>0.71069182389937102</v>
      </c>
      <c r="I7" s="39">
        <v>0.29268292682926828</v>
      </c>
      <c r="J7" s="39">
        <v>0.6875</v>
      </c>
      <c r="K7" s="39">
        <v>0.875</v>
      </c>
      <c r="L7" s="39">
        <v>0.875</v>
      </c>
      <c r="M7" s="39">
        <v>7.3439412484700125E-3</v>
      </c>
      <c r="N7" s="39">
        <v>2.2693635915145536E-2</v>
      </c>
      <c r="O7" s="39">
        <v>1</v>
      </c>
      <c r="P7" s="39">
        <v>1</v>
      </c>
      <c r="Q7" s="39">
        <v>0.97916666666666696</v>
      </c>
      <c r="R7" s="39">
        <v>0.95804195804195802</v>
      </c>
    </row>
    <row r="8" spans="1:19">
      <c r="A8" s="41" t="s">
        <v>23</v>
      </c>
      <c r="B8" s="39">
        <v>1</v>
      </c>
      <c r="C8" s="39">
        <v>1</v>
      </c>
      <c r="D8" s="39">
        <v>0</v>
      </c>
      <c r="E8" s="39">
        <v>0.42857142857142855</v>
      </c>
      <c r="F8" s="39">
        <v>0.2</v>
      </c>
      <c r="G8" s="39">
        <v>0.42857142857142855</v>
      </c>
      <c r="H8" s="39">
        <v>0.2</v>
      </c>
      <c r="I8" s="39">
        <v>0.42857142857142855</v>
      </c>
      <c r="J8" s="39">
        <v>0.5</v>
      </c>
      <c r="K8" s="39">
        <v>0</v>
      </c>
      <c r="L8" s="39">
        <v>0.5</v>
      </c>
      <c r="M8" s="39">
        <v>0</v>
      </c>
      <c r="N8" s="39">
        <v>1.3227513227513227E-2</v>
      </c>
      <c r="O8" s="39">
        <v>1</v>
      </c>
      <c r="P8" s="39">
        <v>1</v>
      </c>
      <c r="Q8" s="39">
        <v>1</v>
      </c>
      <c r="R8" s="39">
        <v>1</v>
      </c>
    </row>
    <row r="9" spans="1:19">
      <c r="A9" s="41" t="s">
        <v>24</v>
      </c>
      <c r="B9" s="39">
        <v>1</v>
      </c>
      <c r="C9" s="39">
        <v>1</v>
      </c>
      <c r="D9" s="39">
        <v>0.33333333333333331</v>
      </c>
      <c r="E9" s="39">
        <v>0.63636363636363635</v>
      </c>
      <c r="F9" s="39">
        <v>0.45454545454545453</v>
      </c>
      <c r="G9" s="39">
        <v>0.45454545454545453</v>
      </c>
      <c r="H9" s="39">
        <v>0.5714285714285714</v>
      </c>
      <c r="I9" s="39">
        <v>0.63636363636363635</v>
      </c>
      <c r="J9" s="39">
        <v>0</v>
      </c>
      <c r="K9" s="39">
        <v>0</v>
      </c>
      <c r="L9" s="39">
        <v>0</v>
      </c>
      <c r="M9" s="39">
        <v>1.4981273408239701E-2</v>
      </c>
      <c r="N9" s="39">
        <v>2.1126760563380281E-2</v>
      </c>
      <c r="O9" s="39">
        <v>1</v>
      </c>
      <c r="P9" s="39">
        <v>1</v>
      </c>
      <c r="Q9" s="39">
        <v>1</v>
      </c>
      <c r="R9" s="39">
        <v>1</v>
      </c>
    </row>
    <row r="10" spans="1:19">
      <c r="A10" s="41" t="s">
        <v>25</v>
      </c>
      <c r="B10" s="39">
        <v>1</v>
      </c>
      <c r="C10" s="39">
        <v>1</v>
      </c>
      <c r="D10" s="39">
        <v>0.61702127659574468</v>
      </c>
      <c r="E10" s="39">
        <v>0.38461538461538464</v>
      </c>
      <c r="F10" s="39">
        <v>0.7142857142857143</v>
      </c>
      <c r="G10" s="39">
        <v>0.36538461538461536</v>
      </c>
      <c r="H10" s="39">
        <v>0.73333333333333328</v>
      </c>
      <c r="I10" s="39">
        <v>0.44230769230769229</v>
      </c>
      <c r="J10" s="39">
        <v>1</v>
      </c>
      <c r="K10" s="39">
        <v>1</v>
      </c>
      <c r="L10" s="39">
        <v>1</v>
      </c>
      <c r="M10" s="39">
        <v>1.8691588785046728E-2</v>
      </c>
      <c r="N10" s="39">
        <v>3.7463976945244955E-2</v>
      </c>
      <c r="O10" s="39">
        <v>1</v>
      </c>
      <c r="P10" s="39">
        <v>1</v>
      </c>
      <c r="Q10" s="39">
        <v>0.97142857142857097</v>
      </c>
      <c r="R10" s="39">
        <v>1</v>
      </c>
    </row>
    <row r="11" spans="1:19">
      <c r="A11" s="41" t="s">
        <v>26</v>
      </c>
      <c r="B11" s="39">
        <v>1</v>
      </c>
      <c r="C11" s="39">
        <v>0.98630136986301298</v>
      </c>
      <c r="D11" s="39">
        <v>0.38095238095238099</v>
      </c>
      <c r="E11" s="39">
        <v>0.36734693877551022</v>
      </c>
      <c r="F11" s="39">
        <v>0.43478260869565216</v>
      </c>
      <c r="G11" s="39">
        <v>0.32653061224489793</v>
      </c>
      <c r="H11" s="39">
        <v>0.48648648648648651</v>
      </c>
      <c r="I11" s="39">
        <v>0.53061224489795922</v>
      </c>
      <c r="J11" s="39">
        <v>0.75</v>
      </c>
      <c r="K11" s="39">
        <v>0.75</v>
      </c>
      <c r="L11" s="39">
        <v>0.75</v>
      </c>
      <c r="M11" s="39">
        <v>9.8176718092566617E-3</v>
      </c>
      <c r="N11" s="39">
        <v>3.3106575963718819E-2</v>
      </c>
      <c r="O11" s="39">
        <v>0.98333333333333295</v>
      </c>
      <c r="P11" s="39">
        <v>1</v>
      </c>
      <c r="Q11" s="39">
        <v>1</v>
      </c>
      <c r="R11" s="39">
        <v>0.97826086956521696</v>
      </c>
    </row>
    <row r="12" spans="1:19">
      <c r="A12" s="41" t="s">
        <v>27</v>
      </c>
      <c r="B12" s="39">
        <v>1</v>
      </c>
      <c r="C12" s="39">
        <v>1</v>
      </c>
      <c r="D12" s="39">
        <v>0.4</v>
      </c>
      <c r="E12" s="39">
        <v>0.27272727272727271</v>
      </c>
      <c r="F12" s="39">
        <v>0.45454545454545453</v>
      </c>
      <c r="G12" s="39">
        <v>0.18181818181818182</v>
      </c>
      <c r="H12" s="39">
        <v>0.4</v>
      </c>
      <c r="I12" s="39">
        <v>0.18181818181818182</v>
      </c>
      <c r="J12" s="39">
        <v>0.75</v>
      </c>
      <c r="K12" s="39">
        <v>0.75</v>
      </c>
      <c r="L12" s="39">
        <v>1</v>
      </c>
      <c r="M12" s="39">
        <v>3.4453057708871662E-3</v>
      </c>
      <c r="N12" s="39">
        <v>1.3683010262257697E-2</v>
      </c>
      <c r="O12" s="39">
        <v>1</v>
      </c>
      <c r="P12" s="39">
        <v>1</v>
      </c>
      <c r="Q12" s="39">
        <v>1</v>
      </c>
      <c r="R12" s="39">
        <v>1</v>
      </c>
    </row>
    <row r="13" spans="1:19">
      <c r="A13" s="41" t="s">
        <v>28</v>
      </c>
      <c r="B13" s="39">
        <v>1</v>
      </c>
      <c r="C13" s="39">
        <v>0.99999999999999956</v>
      </c>
      <c r="D13" s="39">
        <v>0.35714285714285698</v>
      </c>
      <c r="E13" s="39">
        <v>0.33333333333333331</v>
      </c>
      <c r="F13" s="39">
        <v>0.32258064516129031</v>
      </c>
      <c r="G13" s="39">
        <v>0.21212121212121213</v>
      </c>
      <c r="H13" s="39">
        <v>0.4838709677419355</v>
      </c>
      <c r="I13" s="39">
        <v>0.36363636363636365</v>
      </c>
      <c r="J13" s="39">
        <v>1</v>
      </c>
      <c r="K13" s="39">
        <v>1</v>
      </c>
      <c r="L13" s="39">
        <v>1</v>
      </c>
      <c r="M13" s="39">
        <v>6.4360418342719224E-3</v>
      </c>
      <c r="N13" s="39">
        <v>2.035490605427975E-2</v>
      </c>
      <c r="O13" s="39">
        <v>1</v>
      </c>
      <c r="P13" s="39">
        <v>1</v>
      </c>
      <c r="Q13" s="39">
        <v>1</v>
      </c>
      <c r="R13" s="39">
        <v>1</v>
      </c>
    </row>
    <row r="14" spans="1:19">
      <c r="A14" s="41" t="s">
        <v>29</v>
      </c>
      <c r="B14" s="39">
        <v>1</v>
      </c>
      <c r="C14" s="39">
        <v>1.0000000000000002</v>
      </c>
      <c r="D14" s="39">
        <v>0.64705882352941202</v>
      </c>
      <c r="E14" s="39">
        <v>0.6470588235294118</v>
      </c>
      <c r="F14" s="39">
        <v>0.70588235294117652</v>
      </c>
      <c r="G14" s="39">
        <v>0.35294117647058826</v>
      </c>
      <c r="H14" s="39">
        <v>0.6470588235294118</v>
      </c>
      <c r="I14" s="39">
        <v>0.52941176470588236</v>
      </c>
      <c r="J14" s="39">
        <v>1</v>
      </c>
      <c r="K14" s="39">
        <v>1</v>
      </c>
      <c r="L14" s="39">
        <v>1</v>
      </c>
      <c r="M14" s="39">
        <v>5.8823529411764705E-3</v>
      </c>
      <c r="N14" s="39">
        <v>4.4660194174757278E-2</v>
      </c>
      <c r="O14" s="39">
        <v>1</v>
      </c>
      <c r="P14" s="39">
        <v>1</v>
      </c>
      <c r="Q14" s="39">
        <v>0.81818181818180002</v>
      </c>
      <c r="R14" s="39">
        <v>1</v>
      </c>
    </row>
    <row r="15" spans="1:19">
      <c r="A15" s="41" t="s">
        <v>30</v>
      </c>
      <c r="B15" s="39">
        <v>0.996466431095406</v>
      </c>
      <c r="C15" s="39">
        <v>0.99999999999999978</v>
      </c>
      <c r="D15" s="39">
        <v>0.49797570850202427</v>
      </c>
      <c r="E15" s="39">
        <v>0.4</v>
      </c>
      <c r="F15" s="39">
        <v>0.53068592057761732</v>
      </c>
      <c r="G15" s="39">
        <v>0.32302405498281789</v>
      </c>
      <c r="H15" s="39">
        <v>0.53308823529411764</v>
      </c>
      <c r="I15" s="39">
        <v>0.38831615120274915</v>
      </c>
      <c r="J15" s="39">
        <v>0.88461538461538458</v>
      </c>
      <c r="K15" s="39">
        <v>0.88461538461538458</v>
      </c>
      <c r="L15" s="39">
        <v>0.76923076923076927</v>
      </c>
      <c r="M15" s="39">
        <v>6.8579075018817427E-3</v>
      </c>
      <c r="N15" s="39">
        <v>2.2628608639027568E-2</v>
      </c>
      <c r="O15" s="39">
        <v>1</v>
      </c>
      <c r="P15" s="39">
        <v>1</v>
      </c>
      <c r="Q15" s="39">
        <v>0.95734597156398105</v>
      </c>
      <c r="R15" s="39">
        <v>0.95783132530120496</v>
      </c>
    </row>
    <row r="16" spans="1:19">
      <c r="A16" s="41" t="s">
        <v>31</v>
      </c>
      <c r="B16" s="39">
        <v>0.99528301886792403</v>
      </c>
      <c r="C16" s="39">
        <v>1.0000000000000002</v>
      </c>
      <c r="D16" s="39">
        <v>0.43076923076923079</v>
      </c>
      <c r="E16" s="39">
        <v>0.2608695652173913</v>
      </c>
      <c r="F16" s="39">
        <v>0.60606060606060608</v>
      </c>
      <c r="G16" s="39">
        <v>0.13043478260869565</v>
      </c>
      <c r="H16" s="39">
        <v>0.6</v>
      </c>
      <c r="I16" s="39">
        <v>0.2608695652173913</v>
      </c>
      <c r="J16" s="39">
        <v>0.8571428571428571</v>
      </c>
      <c r="K16" s="39">
        <v>1</v>
      </c>
      <c r="L16" s="39">
        <v>1</v>
      </c>
      <c r="M16" s="39">
        <v>1.0727056019070322E-2</v>
      </c>
      <c r="N16" s="39">
        <v>4.1634241245136185E-2</v>
      </c>
      <c r="O16" s="39">
        <v>1</v>
      </c>
      <c r="P16" s="39">
        <v>1</v>
      </c>
      <c r="Q16" s="39">
        <v>1</v>
      </c>
      <c r="R16" s="39">
        <v>0.98214285714285698</v>
      </c>
    </row>
    <row r="17" spans="1:18">
      <c r="A17" s="41" t="s">
        <v>32</v>
      </c>
      <c r="B17" s="39">
        <v>1</v>
      </c>
      <c r="C17" s="39">
        <v>1</v>
      </c>
      <c r="D17" s="39">
        <v>0.76923076923076905</v>
      </c>
      <c r="E17" s="39">
        <v>0.75</v>
      </c>
      <c r="F17" s="39">
        <v>0.9</v>
      </c>
      <c r="G17" s="39">
        <v>0.3</v>
      </c>
      <c r="H17" s="39">
        <v>0.91666666666666663</v>
      </c>
      <c r="I17" s="39">
        <v>0.7</v>
      </c>
      <c r="J17" s="39">
        <v>1</v>
      </c>
      <c r="K17" s="39">
        <v>1</v>
      </c>
      <c r="L17" s="39">
        <v>0.5</v>
      </c>
      <c r="M17" s="39">
        <v>2.1276595744680851E-2</v>
      </c>
      <c r="N17" s="39">
        <v>4.5519203413940258E-2</v>
      </c>
      <c r="O17" s="39">
        <v>1</v>
      </c>
      <c r="P17" s="39">
        <v>1</v>
      </c>
      <c r="Q17" s="39">
        <v>1</v>
      </c>
      <c r="R17" s="39">
        <v>1</v>
      </c>
    </row>
    <row r="18" spans="1:18">
      <c r="A18" s="41" t="s">
        <v>33</v>
      </c>
      <c r="B18" s="39">
        <v>1</v>
      </c>
      <c r="C18" s="39">
        <v>1.0000000000000002</v>
      </c>
      <c r="D18" s="39">
        <v>0.45454545454545497</v>
      </c>
      <c r="E18" s="39">
        <v>0.4642857142857143</v>
      </c>
      <c r="F18" s="39">
        <v>0.5714285714285714</v>
      </c>
      <c r="G18" s="39">
        <v>0.2857142857142857</v>
      </c>
      <c r="H18" s="39">
        <v>0.90476190476190477</v>
      </c>
      <c r="I18" s="39">
        <v>0.6785714285714286</v>
      </c>
      <c r="J18" s="39">
        <v>0.66666666666666663</v>
      </c>
      <c r="K18" s="39">
        <v>1</v>
      </c>
      <c r="L18" s="39">
        <v>1</v>
      </c>
      <c r="M18" s="39">
        <v>1.5384615384615385E-2</v>
      </c>
      <c r="N18" s="39">
        <v>3.0716723549488054E-2</v>
      </c>
      <c r="O18" s="39">
        <v>1</v>
      </c>
      <c r="P18" s="39">
        <v>1</v>
      </c>
      <c r="Q18" s="39">
        <v>1</v>
      </c>
      <c r="R18" s="39">
        <v>1</v>
      </c>
    </row>
    <row r="19" spans="1:18">
      <c r="A19" s="41" t="s">
        <v>34</v>
      </c>
      <c r="B19" s="39">
        <v>1</v>
      </c>
      <c r="C19" s="39">
        <v>1.0000000000000004</v>
      </c>
      <c r="D19" s="39">
        <v>0.76190476190476186</v>
      </c>
      <c r="E19" s="39">
        <v>0.48888888888888887</v>
      </c>
      <c r="F19" s="39">
        <v>0.76190476190476186</v>
      </c>
      <c r="G19" s="39">
        <v>0.37777777777777777</v>
      </c>
      <c r="H19" s="39">
        <v>0.68421052631578949</v>
      </c>
      <c r="I19" s="39">
        <v>0.55555555555555558</v>
      </c>
      <c r="J19" s="39">
        <v>0.83333333333333337</v>
      </c>
      <c r="K19" s="39">
        <v>0.83333333333333337</v>
      </c>
      <c r="L19" s="39">
        <v>0.83333333333333337</v>
      </c>
      <c r="M19" s="39">
        <v>9.852216748768473E-3</v>
      </c>
      <c r="N19" s="39">
        <v>4.9218749999999999E-2</v>
      </c>
      <c r="O19" s="39">
        <v>1</v>
      </c>
      <c r="P19" s="39">
        <v>1</v>
      </c>
      <c r="Q19" s="39">
        <v>1</v>
      </c>
      <c r="R19" s="39">
        <v>1</v>
      </c>
    </row>
    <row r="20" spans="1:18">
      <c r="A20" s="41" t="s">
        <v>35</v>
      </c>
      <c r="B20" s="39">
        <v>1</v>
      </c>
      <c r="C20" s="39">
        <v>0.99999999999999978</v>
      </c>
      <c r="D20" s="39">
        <v>0.74242424242424243</v>
      </c>
      <c r="E20" s="39">
        <v>0.5</v>
      </c>
      <c r="F20" s="39">
        <v>0.74285714285714288</v>
      </c>
      <c r="G20" s="39">
        <v>0.38961038961038963</v>
      </c>
      <c r="H20" s="39">
        <v>0.73134328358208955</v>
      </c>
      <c r="I20" s="39">
        <v>0.58441558441558439</v>
      </c>
      <c r="J20" s="39">
        <v>1</v>
      </c>
      <c r="K20" s="39">
        <v>0.88888888888888884</v>
      </c>
      <c r="L20" s="39">
        <v>0.88888888888888884</v>
      </c>
      <c r="M20" s="39">
        <v>1.064773735581189E-2</v>
      </c>
      <c r="N20" s="39">
        <v>3.1023485068135691E-2</v>
      </c>
      <c r="O20" s="39">
        <v>1</v>
      </c>
      <c r="P20" s="39">
        <v>1</v>
      </c>
      <c r="Q20" s="39">
        <v>1</v>
      </c>
      <c r="R20" s="39">
        <v>1</v>
      </c>
    </row>
    <row r="21" spans="1:18">
      <c r="A21" s="41" t="s">
        <v>36</v>
      </c>
      <c r="B21" s="39">
        <v>1</v>
      </c>
      <c r="C21" s="39">
        <v>1</v>
      </c>
      <c r="D21" s="39">
        <v>0.75</v>
      </c>
      <c r="E21" s="39">
        <v>0.25</v>
      </c>
      <c r="F21" s="39">
        <v>0.75</v>
      </c>
      <c r="G21" s="39">
        <v>0.25</v>
      </c>
      <c r="H21" s="39">
        <v>1</v>
      </c>
      <c r="I21" s="39">
        <v>0.75</v>
      </c>
      <c r="J21" s="39">
        <v>0</v>
      </c>
      <c r="K21" s="39">
        <v>0</v>
      </c>
      <c r="L21" s="39">
        <v>0</v>
      </c>
      <c r="M21" s="39">
        <v>0</v>
      </c>
      <c r="N21" s="39">
        <v>3.2608695652173912E-2</v>
      </c>
      <c r="O21" s="39">
        <v>1</v>
      </c>
      <c r="P21" s="39">
        <v>1</v>
      </c>
      <c r="Q21" s="39">
        <v>1</v>
      </c>
      <c r="R21" s="39">
        <v>1</v>
      </c>
    </row>
    <row r="22" spans="1:18">
      <c r="A22" s="41" t="s">
        <v>37</v>
      </c>
      <c r="B22" s="39">
        <v>1</v>
      </c>
      <c r="C22" s="39">
        <v>1</v>
      </c>
      <c r="D22" s="39">
        <v>0.6</v>
      </c>
      <c r="E22" s="39">
        <v>0.4</v>
      </c>
      <c r="F22" s="39">
        <v>0.61016949152542377</v>
      </c>
      <c r="G22" s="39">
        <v>0.35384615384615387</v>
      </c>
      <c r="H22" s="39">
        <v>0.57627118644067798</v>
      </c>
      <c r="I22" s="39">
        <v>0.41538461538461541</v>
      </c>
      <c r="J22" s="39">
        <v>0.8571428571428571</v>
      </c>
      <c r="K22" s="39">
        <v>1</v>
      </c>
      <c r="L22" s="39">
        <v>0.8571428571428571</v>
      </c>
      <c r="M22" s="39">
        <v>8.3955223880597014E-3</v>
      </c>
      <c r="N22" s="39">
        <v>2.9765484064942876E-2</v>
      </c>
      <c r="O22" s="39">
        <v>1</v>
      </c>
      <c r="P22" s="39">
        <v>1</v>
      </c>
      <c r="Q22" s="39">
        <v>1</v>
      </c>
      <c r="R22" s="39">
        <v>1</v>
      </c>
    </row>
    <row r="23" spans="1:18">
      <c r="A23" s="41" t="s">
        <v>38</v>
      </c>
      <c r="B23" s="39">
        <v>1</v>
      </c>
      <c r="C23" s="39">
        <v>1</v>
      </c>
      <c r="D23" s="39">
        <v>0.5</v>
      </c>
      <c r="E23" s="39">
        <v>0.25</v>
      </c>
      <c r="F23" s="39">
        <v>0.75</v>
      </c>
      <c r="G23" s="39">
        <v>0.25</v>
      </c>
      <c r="H23" s="39">
        <v>0.75</v>
      </c>
      <c r="I23" s="39">
        <v>0.25</v>
      </c>
      <c r="J23" s="39">
        <v>0</v>
      </c>
      <c r="K23" s="39">
        <v>0</v>
      </c>
      <c r="L23" s="39">
        <v>0</v>
      </c>
      <c r="M23" s="39">
        <v>9.6618357487922701E-3</v>
      </c>
      <c r="N23" s="39">
        <v>1.8867924528301886E-2</v>
      </c>
      <c r="O23" s="39">
        <v>1</v>
      </c>
      <c r="P23" s="39">
        <v>1</v>
      </c>
      <c r="Q23" s="39">
        <v>1</v>
      </c>
      <c r="R23" s="39">
        <v>1</v>
      </c>
    </row>
    <row r="24" spans="1:18">
      <c r="A24" s="41" t="s">
        <v>39</v>
      </c>
      <c r="B24" s="39">
        <v>1</v>
      </c>
      <c r="C24" s="39">
        <v>1</v>
      </c>
      <c r="D24" s="39">
        <v>0.59090909090909094</v>
      </c>
      <c r="E24" s="39">
        <v>0.5757575757575758</v>
      </c>
      <c r="F24" s="39">
        <v>0.75</v>
      </c>
      <c r="G24" s="39">
        <v>0.42424242424242425</v>
      </c>
      <c r="H24" s="39">
        <v>0.6333333333333333</v>
      </c>
      <c r="I24" s="39">
        <v>0.51515151515151514</v>
      </c>
      <c r="J24" s="39">
        <v>0.6</v>
      </c>
      <c r="K24" s="39">
        <v>1</v>
      </c>
      <c r="L24" s="39">
        <v>0.8</v>
      </c>
      <c r="M24" s="39">
        <v>5.4495912806539508E-3</v>
      </c>
      <c r="N24" s="39">
        <v>2.3980815347721823E-2</v>
      </c>
      <c r="O24" s="39">
        <v>1</v>
      </c>
      <c r="P24" s="39">
        <v>0.96969696969700003</v>
      </c>
      <c r="Q24" s="39">
        <v>1</v>
      </c>
      <c r="R24" s="39">
        <v>1</v>
      </c>
    </row>
    <row r="25" spans="1:18">
      <c r="A25" s="41" t="s">
        <v>40</v>
      </c>
      <c r="B25" s="39">
        <v>1</v>
      </c>
      <c r="C25" s="39">
        <v>1</v>
      </c>
      <c r="D25" s="39">
        <v>0.625</v>
      </c>
      <c r="E25" s="39">
        <v>0.56666666666666665</v>
      </c>
      <c r="F25" s="39">
        <v>0.59259259259259256</v>
      </c>
      <c r="G25" s="39">
        <v>0.4</v>
      </c>
      <c r="H25" s="39">
        <v>0.72</v>
      </c>
      <c r="I25" s="39">
        <v>0.43333333333333335</v>
      </c>
      <c r="J25" s="39">
        <v>0.66666666666666663</v>
      </c>
      <c r="K25" s="39">
        <v>1</v>
      </c>
      <c r="L25" s="39">
        <v>1</v>
      </c>
      <c r="M25" s="39">
        <v>5.1880674448767832E-3</v>
      </c>
      <c r="N25" s="39">
        <v>2.8901734104046242E-2</v>
      </c>
      <c r="O25" s="39">
        <v>0.89583333333333304</v>
      </c>
      <c r="P25" s="39">
        <v>0.84375</v>
      </c>
      <c r="Q25" s="39">
        <v>0.81818181818180002</v>
      </c>
      <c r="R25" s="39">
        <v>0.6</v>
      </c>
    </row>
    <row r="26" spans="1:18">
      <c r="A26" s="41" t="s">
        <v>41</v>
      </c>
      <c r="B26" s="39">
        <v>1</v>
      </c>
      <c r="C26" s="39">
        <v>1</v>
      </c>
      <c r="D26" s="39">
        <v>0.8</v>
      </c>
      <c r="E26" s="39">
        <v>0.6</v>
      </c>
      <c r="F26" s="39">
        <v>0.8</v>
      </c>
      <c r="G26" s="39">
        <v>0.2</v>
      </c>
      <c r="H26" s="39">
        <v>0.8</v>
      </c>
      <c r="I26" s="39">
        <v>0.6</v>
      </c>
      <c r="J26" s="39">
        <v>1</v>
      </c>
      <c r="K26" s="39">
        <v>1</v>
      </c>
      <c r="L26" s="39">
        <v>1</v>
      </c>
      <c r="M26" s="39">
        <v>4.8192771084337354E-3</v>
      </c>
      <c r="N26" s="39">
        <v>2.3474178403755867E-2</v>
      </c>
      <c r="O26" s="39">
        <v>1</v>
      </c>
      <c r="P26" s="39">
        <v>1</v>
      </c>
      <c r="Q26" s="39">
        <v>1</v>
      </c>
      <c r="R26" s="39">
        <v>1</v>
      </c>
    </row>
    <row r="27" spans="1:18">
      <c r="A27" s="41" t="s">
        <v>42</v>
      </c>
      <c r="B27" s="39">
        <v>1</v>
      </c>
      <c r="C27" s="39">
        <v>1</v>
      </c>
      <c r="D27" s="39">
        <v>0.4</v>
      </c>
      <c r="E27" s="39">
        <v>0.5</v>
      </c>
      <c r="F27" s="39">
        <v>0.75</v>
      </c>
      <c r="G27" s="39">
        <v>0.125</v>
      </c>
      <c r="H27" s="39">
        <v>0.7142857142857143</v>
      </c>
      <c r="I27" s="39">
        <v>0.25</v>
      </c>
      <c r="J27" s="39">
        <v>0</v>
      </c>
      <c r="K27" s="39">
        <v>0</v>
      </c>
      <c r="L27" s="39">
        <v>0</v>
      </c>
      <c r="M27" s="39">
        <v>7.2595281306715061E-3</v>
      </c>
      <c r="N27" s="39">
        <v>1.2181616832779624E-2</v>
      </c>
      <c r="O27" s="39">
        <v>1</v>
      </c>
      <c r="P27" s="39">
        <v>1</v>
      </c>
      <c r="Q27" s="39">
        <v>1</v>
      </c>
      <c r="R27" s="39">
        <v>1</v>
      </c>
    </row>
    <row r="28" spans="1:18">
      <c r="A28" s="41" t="s">
        <v>43</v>
      </c>
      <c r="B28" s="39">
        <v>1</v>
      </c>
      <c r="C28" s="39">
        <v>1</v>
      </c>
      <c r="D28" s="39">
        <v>0</v>
      </c>
      <c r="E28" s="39">
        <v>0</v>
      </c>
      <c r="F28" s="39">
        <v>1</v>
      </c>
      <c r="G28" s="39">
        <v>0.5</v>
      </c>
      <c r="H28" s="39">
        <v>1</v>
      </c>
      <c r="I28" s="39">
        <v>1</v>
      </c>
      <c r="J28" s="39">
        <v>0</v>
      </c>
      <c r="K28" s="39">
        <v>0</v>
      </c>
      <c r="L28" s="39">
        <v>0</v>
      </c>
      <c r="M28" s="39">
        <v>0</v>
      </c>
      <c r="N28" s="39">
        <v>2.3076923076923078E-2</v>
      </c>
      <c r="O28" s="39">
        <v>1</v>
      </c>
      <c r="P28" s="39">
        <v>0</v>
      </c>
      <c r="Q28" s="39">
        <v>0.5</v>
      </c>
      <c r="R28" s="39">
        <v>0.66666666666666696</v>
      </c>
    </row>
    <row r="29" spans="1:18">
      <c r="A29" s="41" t="s">
        <v>44</v>
      </c>
      <c r="B29" s="39">
        <v>1</v>
      </c>
      <c r="C29" s="39">
        <v>1</v>
      </c>
      <c r="D29" s="39">
        <v>0.33333333333333331</v>
      </c>
      <c r="E29" s="39">
        <v>0</v>
      </c>
      <c r="F29" s="39">
        <v>0.5</v>
      </c>
      <c r="G29" s="39">
        <v>0</v>
      </c>
      <c r="H29" s="39">
        <v>0.5</v>
      </c>
      <c r="I29" s="39">
        <v>0</v>
      </c>
      <c r="J29" s="39">
        <v>0</v>
      </c>
      <c r="K29" s="39">
        <v>0</v>
      </c>
      <c r="L29" s="39">
        <v>0</v>
      </c>
      <c r="M29" s="39">
        <v>4.3668122270742356E-3</v>
      </c>
      <c r="N29" s="39">
        <v>1.1764705882352941E-2</v>
      </c>
      <c r="O29" s="39">
        <v>1</v>
      </c>
      <c r="P29" s="39">
        <v>1</v>
      </c>
      <c r="Q29" s="39">
        <v>1</v>
      </c>
      <c r="R29" s="39">
        <v>1</v>
      </c>
    </row>
    <row r="30" spans="1:18">
      <c r="A30" s="41" t="s">
        <v>45</v>
      </c>
      <c r="B30" s="39">
        <v>1</v>
      </c>
      <c r="C30" s="39">
        <v>0.99099099099099097</v>
      </c>
      <c r="D30" s="39">
        <v>0.44776119402985076</v>
      </c>
      <c r="E30" s="39">
        <v>0.36363636363636365</v>
      </c>
      <c r="F30" s="39">
        <v>0.63157894736842102</v>
      </c>
      <c r="G30" s="39">
        <v>0.12987012987012986</v>
      </c>
      <c r="H30" s="39">
        <v>0.51515151515151514</v>
      </c>
      <c r="I30" s="39">
        <v>0.33766233766233766</v>
      </c>
      <c r="J30" s="39">
        <v>1</v>
      </c>
      <c r="K30" s="39">
        <v>1</v>
      </c>
      <c r="L30" s="39">
        <v>0.8</v>
      </c>
      <c r="M30" s="39">
        <v>1.2443438914027148E-2</v>
      </c>
      <c r="N30" s="39">
        <v>3.9870689655172417E-2</v>
      </c>
      <c r="O30" s="39">
        <v>0.98989898989898994</v>
      </c>
      <c r="P30" s="39">
        <v>1</v>
      </c>
      <c r="Q30" s="39">
        <v>1</v>
      </c>
      <c r="R30" s="39">
        <v>1</v>
      </c>
    </row>
    <row r="31" spans="1:18">
      <c r="A31" s="41" t="s">
        <v>46</v>
      </c>
      <c r="B31" s="39">
        <v>1</v>
      </c>
      <c r="C31" s="39">
        <v>1.0000000000000004</v>
      </c>
      <c r="D31" s="39">
        <v>0.29411764705882354</v>
      </c>
      <c r="E31" s="39">
        <v>0.23529411764705882</v>
      </c>
      <c r="F31" s="39">
        <v>0.35294117647058826</v>
      </c>
      <c r="G31" s="39">
        <v>0.17647058823529413</v>
      </c>
      <c r="H31" s="39">
        <v>0.47058823529411764</v>
      </c>
      <c r="I31" s="39">
        <v>0.23529411764705882</v>
      </c>
      <c r="J31" s="39">
        <v>1</v>
      </c>
      <c r="K31" s="39">
        <v>1</v>
      </c>
      <c r="L31" s="39">
        <v>1</v>
      </c>
      <c r="M31" s="39">
        <v>2.7027027027027029E-2</v>
      </c>
      <c r="N31" s="39">
        <v>4.4386422976501305E-2</v>
      </c>
      <c r="O31" s="39">
        <v>1</v>
      </c>
      <c r="P31" s="39">
        <v>1</v>
      </c>
      <c r="Q31" s="39">
        <v>0.875</v>
      </c>
      <c r="R31" s="39">
        <v>0.8125</v>
      </c>
    </row>
    <row r="32" spans="1:18">
      <c r="A32" s="41" t="s">
        <v>47</v>
      </c>
      <c r="B32" s="39">
        <v>1</v>
      </c>
      <c r="C32" s="39">
        <v>1</v>
      </c>
      <c r="D32" s="39">
        <v>0.70422535211267601</v>
      </c>
      <c r="E32" s="39">
        <v>0.79136690647482011</v>
      </c>
      <c r="F32" s="39">
        <v>0.60344827586206895</v>
      </c>
      <c r="G32" s="39">
        <v>0.46762589928057552</v>
      </c>
      <c r="H32" s="39">
        <v>0.67213114754098358</v>
      </c>
      <c r="I32" s="39">
        <v>0.79856115107913672</v>
      </c>
      <c r="J32" s="39">
        <v>0.5</v>
      </c>
      <c r="K32" s="39">
        <v>0.83333333333333337</v>
      </c>
      <c r="L32" s="39">
        <v>0.83333333333333337</v>
      </c>
      <c r="M32" s="39">
        <v>1.2139605462822459E-2</v>
      </c>
      <c r="N32" s="39">
        <v>2.9906847524105246E-2</v>
      </c>
      <c r="O32" s="39">
        <v>1</v>
      </c>
      <c r="P32" s="39">
        <v>1</v>
      </c>
      <c r="Q32" s="39">
        <v>0.98260869565217401</v>
      </c>
      <c r="R32" s="39">
        <v>0.98076923076923095</v>
      </c>
    </row>
    <row r="33" spans="1:18">
      <c r="A33" s="41" t="s">
        <v>48</v>
      </c>
      <c r="B33" s="39">
        <v>1</v>
      </c>
      <c r="C33" s="39">
        <v>1.0000000000000002</v>
      </c>
      <c r="D33" s="39">
        <v>0.3</v>
      </c>
      <c r="E33" s="39">
        <v>0.5</v>
      </c>
      <c r="F33" s="39">
        <v>0.6428571428571429</v>
      </c>
      <c r="G33" s="39">
        <v>0.25</v>
      </c>
      <c r="H33" s="39">
        <v>0.6875</v>
      </c>
      <c r="I33" s="39">
        <v>0.375</v>
      </c>
      <c r="J33" s="39">
        <v>1</v>
      </c>
      <c r="K33" s="39">
        <v>1</v>
      </c>
      <c r="L33" s="39">
        <v>1</v>
      </c>
      <c r="M33" s="39">
        <v>2.3094688221709007E-2</v>
      </c>
      <c r="N33" s="39">
        <v>4.3740573152337855E-2</v>
      </c>
      <c r="O33" s="39">
        <v>1</v>
      </c>
      <c r="P33" s="39">
        <v>1</v>
      </c>
      <c r="Q33" s="39">
        <v>1</v>
      </c>
      <c r="R33" s="39">
        <v>1</v>
      </c>
    </row>
    <row r="34" spans="1:18">
      <c r="A34" s="41" t="s">
        <v>49</v>
      </c>
      <c r="B34" s="39">
        <v>1</v>
      </c>
      <c r="C34" s="39">
        <v>1</v>
      </c>
      <c r="D34" s="39">
        <v>0.30158730158730157</v>
      </c>
      <c r="E34" s="39">
        <v>0.27536231884057971</v>
      </c>
      <c r="F34" s="39">
        <v>0.32258064516129031</v>
      </c>
      <c r="G34" s="39">
        <v>0.28985507246376813</v>
      </c>
      <c r="H34" s="39">
        <v>0.33333333333333331</v>
      </c>
      <c r="I34" s="39">
        <v>0.3188405797101449</v>
      </c>
      <c r="J34" s="39">
        <v>0.83333333333333337</v>
      </c>
      <c r="K34" s="39">
        <v>0.83333333333333337</v>
      </c>
      <c r="L34" s="39">
        <v>0.66666666666666663</v>
      </c>
      <c r="M34" s="39">
        <v>1.0208087946603848E-2</v>
      </c>
      <c r="N34" s="39">
        <v>2.8201219512195123E-2</v>
      </c>
      <c r="O34" s="39">
        <v>1</v>
      </c>
      <c r="P34" s="39">
        <v>0.98795180722891596</v>
      </c>
      <c r="Q34" s="39">
        <v>0.98275862068965503</v>
      </c>
      <c r="R34" s="39">
        <v>0.93220338983050799</v>
      </c>
    </row>
    <row r="35" spans="1:18">
      <c r="A35" s="41" t="s">
        <v>50</v>
      </c>
      <c r="B35" s="39">
        <v>1</v>
      </c>
      <c r="C35" s="39">
        <v>1</v>
      </c>
      <c r="D35" s="39">
        <v>0.5</v>
      </c>
      <c r="E35" s="39">
        <v>0.8571428571428571</v>
      </c>
      <c r="F35" s="39">
        <v>1</v>
      </c>
      <c r="G35" s="39">
        <v>0.42857142857142855</v>
      </c>
      <c r="H35" s="39">
        <v>0.8</v>
      </c>
      <c r="I35" s="39">
        <v>0.75</v>
      </c>
      <c r="J35" s="39">
        <v>0.83333333333333337</v>
      </c>
      <c r="K35" s="39">
        <v>1</v>
      </c>
      <c r="L35" s="39">
        <v>0.5</v>
      </c>
      <c r="M35" s="39">
        <v>4.464285714285714E-3</v>
      </c>
      <c r="N35" s="39">
        <v>1.3953488372093023E-2</v>
      </c>
      <c r="O35" s="39">
        <v>1</v>
      </c>
      <c r="P35" s="39">
        <v>1</v>
      </c>
      <c r="Q35" s="39">
        <v>0.83333333333329995</v>
      </c>
      <c r="R35" s="39">
        <v>0.75</v>
      </c>
    </row>
    <row r="36" spans="1:18">
      <c r="A36" s="41" t="s">
        <v>51</v>
      </c>
      <c r="B36" s="39">
        <v>1</v>
      </c>
      <c r="C36" s="39">
        <v>1</v>
      </c>
      <c r="D36" s="39">
        <v>0.25</v>
      </c>
      <c r="E36" s="39">
        <v>0.125</v>
      </c>
      <c r="F36" s="39">
        <v>0.25</v>
      </c>
      <c r="G36" s="39">
        <v>0.125</v>
      </c>
      <c r="H36" s="39">
        <v>0.25</v>
      </c>
      <c r="I36" s="39">
        <v>0.125</v>
      </c>
      <c r="J36" s="39">
        <v>0</v>
      </c>
      <c r="K36" s="39">
        <v>0</v>
      </c>
      <c r="L36" s="39">
        <v>0</v>
      </c>
      <c r="M36" s="39">
        <v>5.2219321148825066E-3</v>
      </c>
      <c r="N36" s="39">
        <v>2.9059829059829061E-2</v>
      </c>
      <c r="O36" s="39">
        <v>1</v>
      </c>
      <c r="P36" s="39">
        <v>1</v>
      </c>
      <c r="Q36" s="39">
        <v>1</v>
      </c>
      <c r="R36" s="39">
        <v>1</v>
      </c>
    </row>
    <row r="37" spans="1:18">
      <c r="A37" s="41" t="s">
        <v>52</v>
      </c>
      <c r="B37" s="39">
        <v>1</v>
      </c>
      <c r="C37" s="39">
        <v>1</v>
      </c>
      <c r="D37" s="39">
        <v>0.5</v>
      </c>
      <c r="E37" s="39">
        <v>0.1875</v>
      </c>
      <c r="F37" s="39">
        <v>0.5</v>
      </c>
      <c r="G37" s="39">
        <v>0</v>
      </c>
      <c r="H37" s="39">
        <v>0.5625</v>
      </c>
      <c r="I37" s="39">
        <v>6.25E-2</v>
      </c>
      <c r="J37" s="39">
        <v>1</v>
      </c>
      <c r="K37" s="39">
        <v>0.75</v>
      </c>
      <c r="L37" s="39">
        <v>1</v>
      </c>
      <c r="M37" s="39">
        <v>7.0422535211267607E-3</v>
      </c>
      <c r="N37" s="39">
        <v>2.491103202846975E-2</v>
      </c>
      <c r="O37" s="39">
        <v>1</v>
      </c>
      <c r="P37" s="39">
        <v>1</v>
      </c>
      <c r="Q37" s="39">
        <v>1</v>
      </c>
      <c r="R37" s="39">
        <v>1</v>
      </c>
    </row>
    <row r="38" spans="1:18">
      <c r="A38" s="41" t="s">
        <v>53</v>
      </c>
      <c r="B38" s="39">
        <v>1</v>
      </c>
      <c r="C38" s="39">
        <v>0.99090909090909129</v>
      </c>
      <c r="D38" s="39">
        <v>0.569620253164557</v>
      </c>
      <c r="E38" s="39">
        <v>0.40659340659340659</v>
      </c>
      <c r="F38" s="39">
        <v>0.6428571428571429</v>
      </c>
      <c r="G38" s="39">
        <v>0.30769230769230771</v>
      </c>
      <c r="H38" s="39">
        <v>0.57954545454545459</v>
      </c>
      <c r="I38" s="39">
        <v>0.36263736263736263</v>
      </c>
      <c r="J38" s="39">
        <v>0.8571428571428571</v>
      </c>
      <c r="K38" s="39">
        <v>1</v>
      </c>
      <c r="L38" s="39">
        <v>1</v>
      </c>
      <c r="M38" s="39">
        <v>1.6883116883116882E-2</v>
      </c>
      <c r="N38" s="39">
        <v>4.5398266611638462E-2</v>
      </c>
      <c r="O38" s="39">
        <v>1</v>
      </c>
      <c r="P38" s="39">
        <v>1</v>
      </c>
      <c r="Q38" s="39">
        <v>0.984615384615385</v>
      </c>
      <c r="R38" s="39">
        <v>0.98550724637681197</v>
      </c>
    </row>
    <row r="39" spans="1:18">
      <c r="A39" s="41" t="s">
        <v>54</v>
      </c>
      <c r="B39" s="39">
        <v>1</v>
      </c>
      <c r="C39" s="39">
        <v>0.99107142857142905</v>
      </c>
      <c r="D39" s="39">
        <v>0.57317073170731703</v>
      </c>
      <c r="E39" s="39">
        <v>0.18072289156626506</v>
      </c>
      <c r="F39" s="39">
        <v>0.53012048192771088</v>
      </c>
      <c r="G39" s="39">
        <v>9.6385542168674704E-2</v>
      </c>
      <c r="H39" s="39">
        <v>0.59036144578313254</v>
      </c>
      <c r="I39" s="39">
        <v>0.21686746987951808</v>
      </c>
      <c r="J39" s="39">
        <v>0.66666666666666663</v>
      </c>
      <c r="K39" s="39">
        <v>0.66666666666666663</v>
      </c>
      <c r="L39" s="39">
        <v>0.66666666666666663</v>
      </c>
      <c r="M39" s="39">
        <v>4.443033957473818E-3</v>
      </c>
      <c r="N39" s="39">
        <v>2.3145277949989666E-2</v>
      </c>
      <c r="O39" s="39">
        <v>1</v>
      </c>
      <c r="P39" s="39">
        <v>1</v>
      </c>
      <c r="Q39" s="39">
        <v>0.97260273972602795</v>
      </c>
      <c r="R39" s="39">
        <v>1</v>
      </c>
    </row>
    <row r="40" spans="1:18">
      <c r="A40" s="41" t="s">
        <v>55</v>
      </c>
      <c r="B40" s="39">
        <v>1</v>
      </c>
      <c r="C40" s="39">
        <v>1.0000000000000004</v>
      </c>
      <c r="D40" s="39">
        <v>0.75</v>
      </c>
      <c r="E40" s="39">
        <v>0.41379310344827586</v>
      </c>
      <c r="F40" s="39">
        <v>0.8214285714285714</v>
      </c>
      <c r="G40" s="39">
        <v>0.41379310344827586</v>
      </c>
      <c r="H40" s="39">
        <v>0.75862068965517238</v>
      </c>
      <c r="I40" s="39">
        <v>0.44827586206896552</v>
      </c>
      <c r="J40" s="39">
        <v>0.75</v>
      </c>
      <c r="K40" s="39">
        <v>1</v>
      </c>
      <c r="L40" s="39">
        <v>1</v>
      </c>
      <c r="M40" s="39">
        <v>1.1080332409972299E-2</v>
      </c>
      <c r="N40" s="39">
        <v>3.2618025751072963E-2</v>
      </c>
      <c r="O40" s="39">
        <v>1</v>
      </c>
      <c r="P40" s="39">
        <v>1</v>
      </c>
      <c r="Q40" s="39">
        <v>1</v>
      </c>
      <c r="R40" s="39">
        <v>1</v>
      </c>
    </row>
    <row r="41" spans="1:18">
      <c r="A41" s="41" t="s">
        <v>56</v>
      </c>
      <c r="B41" s="39">
        <v>1</v>
      </c>
      <c r="C41" s="39">
        <v>1</v>
      </c>
      <c r="D41" s="39">
        <v>0.3</v>
      </c>
      <c r="E41" s="39">
        <v>0.2</v>
      </c>
      <c r="F41" s="39">
        <v>0.3</v>
      </c>
      <c r="G41" s="39">
        <v>0.2</v>
      </c>
      <c r="H41" s="39">
        <v>0.2</v>
      </c>
      <c r="I41" s="39">
        <v>0.1</v>
      </c>
      <c r="J41" s="39">
        <v>1</v>
      </c>
      <c r="K41" s="39">
        <v>1</v>
      </c>
      <c r="L41" s="39">
        <v>0.5</v>
      </c>
      <c r="M41" s="39">
        <v>6.8493150684931503E-3</v>
      </c>
      <c r="N41" s="39">
        <v>2.7972027972027972E-2</v>
      </c>
      <c r="O41" s="39">
        <v>1</v>
      </c>
      <c r="P41" s="39">
        <v>1</v>
      </c>
      <c r="Q41" s="39">
        <v>1</v>
      </c>
      <c r="R41" s="39">
        <v>1</v>
      </c>
    </row>
    <row r="42" spans="1:18">
      <c r="A42" s="41" t="s">
        <v>89</v>
      </c>
      <c r="B42" s="39">
        <v>1</v>
      </c>
      <c r="C42" s="39">
        <v>1</v>
      </c>
      <c r="D42" s="39">
        <v>0</v>
      </c>
      <c r="E42" s="39">
        <v>0</v>
      </c>
      <c r="F42" s="39">
        <v>0</v>
      </c>
      <c r="G42" s="39">
        <v>0</v>
      </c>
      <c r="H42" s="39">
        <v>0</v>
      </c>
      <c r="I42" s="39">
        <v>0</v>
      </c>
      <c r="J42" s="39">
        <v>0</v>
      </c>
      <c r="K42" s="39">
        <v>0</v>
      </c>
      <c r="L42" s="39">
        <v>0</v>
      </c>
      <c r="M42" s="39">
        <v>0</v>
      </c>
      <c r="N42" s="39">
        <v>3.2786885245901641E-2</v>
      </c>
      <c r="O42" s="39">
        <v>0.28571428571428598</v>
      </c>
      <c r="P42" s="39">
        <v>0</v>
      </c>
      <c r="Q42" s="39">
        <v>0</v>
      </c>
      <c r="R42" s="39">
        <v>0</v>
      </c>
    </row>
    <row r="43" spans="1:18">
      <c r="A43" s="41" t="s">
        <v>57</v>
      </c>
      <c r="B43" s="39">
        <v>0.99959233591520602</v>
      </c>
      <c r="C43" s="39">
        <v>0.99467680608364994</v>
      </c>
      <c r="D43" s="39">
        <v>0.66246851385390426</v>
      </c>
      <c r="E43" s="39">
        <v>0.34192037470725994</v>
      </c>
      <c r="F43" s="39">
        <v>0.69784172661870503</v>
      </c>
      <c r="G43" s="39">
        <v>0.22313084112149534</v>
      </c>
      <c r="H43" s="39">
        <v>0.72379778051787913</v>
      </c>
      <c r="I43" s="39">
        <v>0.35714285714285715</v>
      </c>
      <c r="J43" s="39">
        <v>0.58064516129032262</v>
      </c>
      <c r="K43" s="39">
        <v>0.74193548387096775</v>
      </c>
      <c r="L43" s="39">
        <v>0.67741935483870963</v>
      </c>
      <c r="M43" s="39">
        <v>1.2588041360707328E-2</v>
      </c>
      <c r="N43" s="39">
        <v>3.2542255438144971E-2</v>
      </c>
      <c r="O43" s="39">
        <v>0.99828767123287698</v>
      </c>
      <c r="P43" s="39">
        <v>0.99898682877406297</v>
      </c>
      <c r="Q43" s="39">
        <v>0.99258343634116197</v>
      </c>
      <c r="R43" s="39">
        <v>0.98936170212765995</v>
      </c>
    </row>
    <row r="44" spans="1:18">
      <c r="A44" s="41" t="s">
        <v>58</v>
      </c>
      <c r="B44" s="39">
        <v>1</v>
      </c>
      <c r="C44" s="39">
        <v>1</v>
      </c>
      <c r="D44" s="39">
        <v>0.27659574468085107</v>
      </c>
      <c r="E44" s="39">
        <v>0.14000000000000001</v>
      </c>
      <c r="F44" s="39">
        <v>0.40425531914893614</v>
      </c>
      <c r="G44" s="39">
        <v>0.1</v>
      </c>
      <c r="H44" s="39">
        <v>0.42553191489361702</v>
      </c>
      <c r="I44" s="39">
        <v>0.18</v>
      </c>
      <c r="J44" s="39">
        <v>0.66666666666666663</v>
      </c>
      <c r="K44" s="39">
        <v>1</v>
      </c>
      <c r="L44" s="39">
        <v>1</v>
      </c>
      <c r="M44" s="39">
        <v>1.3888888888888888E-2</v>
      </c>
      <c r="N44" s="39">
        <v>4.5989904655075714E-2</v>
      </c>
      <c r="O44" s="39">
        <v>0.97014925373134298</v>
      </c>
      <c r="P44" s="39">
        <v>1</v>
      </c>
      <c r="Q44" s="39">
        <v>0.95348837209302295</v>
      </c>
      <c r="R44" s="39">
        <v>1</v>
      </c>
    </row>
    <row r="45" spans="1:18">
      <c r="A45" s="41" t="s">
        <v>59</v>
      </c>
      <c r="B45" s="39">
        <v>1</v>
      </c>
      <c r="C45" s="39">
        <v>0.99999999999999967</v>
      </c>
      <c r="D45" s="39">
        <v>0.72413793103448276</v>
      </c>
      <c r="E45" s="39">
        <v>0.41935483870967744</v>
      </c>
      <c r="F45" s="39">
        <v>0.6333333333333333</v>
      </c>
      <c r="G45" s="39">
        <v>0.38709677419354838</v>
      </c>
      <c r="H45" s="39">
        <v>0.64516129032258063</v>
      </c>
      <c r="I45" s="39">
        <v>0.35483870967741937</v>
      </c>
      <c r="J45" s="39">
        <v>1</v>
      </c>
      <c r="K45" s="39">
        <v>1</v>
      </c>
      <c r="L45" s="39">
        <v>1</v>
      </c>
      <c r="M45" s="39">
        <v>1.0269576379974325E-2</v>
      </c>
      <c r="N45" s="39">
        <v>3.7768240343347637E-2</v>
      </c>
      <c r="O45" s="39">
        <v>1</v>
      </c>
      <c r="P45" s="39">
        <v>1</v>
      </c>
      <c r="Q45" s="39">
        <v>1</v>
      </c>
      <c r="R45" s="39">
        <v>1</v>
      </c>
    </row>
    <row r="46" spans="1:18">
      <c r="A46" s="41" t="s">
        <v>60</v>
      </c>
      <c r="B46" s="39">
        <v>1</v>
      </c>
      <c r="C46" s="39">
        <v>1</v>
      </c>
      <c r="D46" s="39">
        <v>0.5</v>
      </c>
      <c r="E46" s="39">
        <v>0.3125</v>
      </c>
      <c r="F46" s="39">
        <v>0.6428571428571429</v>
      </c>
      <c r="G46" s="39">
        <v>0.3125</v>
      </c>
      <c r="H46" s="39">
        <v>0.5714285714285714</v>
      </c>
      <c r="I46" s="39">
        <v>0.375</v>
      </c>
      <c r="J46" s="39">
        <v>1</v>
      </c>
      <c r="K46" s="39">
        <v>1</v>
      </c>
      <c r="L46" s="39">
        <v>1</v>
      </c>
      <c r="M46" s="39">
        <v>6.2794348508634227E-3</v>
      </c>
      <c r="N46" s="39">
        <v>3.8501560874089492E-2</v>
      </c>
      <c r="O46" s="39">
        <v>1</v>
      </c>
      <c r="P46" s="39">
        <v>1</v>
      </c>
      <c r="Q46" s="39">
        <v>1</v>
      </c>
      <c r="R46" s="39">
        <v>1</v>
      </c>
    </row>
    <row r="47" spans="1:18">
      <c r="A47" s="41" t="s">
        <v>61</v>
      </c>
      <c r="B47" s="39">
        <v>1</v>
      </c>
      <c r="C47" s="39">
        <v>1</v>
      </c>
      <c r="D47" s="39">
        <v>0.43137254901960786</v>
      </c>
      <c r="E47" s="39">
        <v>0.30555555555555558</v>
      </c>
      <c r="F47" s="39">
        <v>0.46078431372549017</v>
      </c>
      <c r="G47" s="39">
        <v>0.25925925925925924</v>
      </c>
      <c r="H47" s="39">
        <v>0.48571428571428571</v>
      </c>
      <c r="I47" s="39">
        <v>0.33333333333333331</v>
      </c>
      <c r="J47" s="39">
        <v>0.84615384615384615</v>
      </c>
      <c r="K47" s="39">
        <v>1</v>
      </c>
      <c r="L47" s="39">
        <v>0.91666666666666663</v>
      </c>
      <c r="M47" s="39">
        <v>8.2987551867219917E-3</v>
      </c>
      <c r="N47" s="39">
        <v>2.5093353248693055E-2</v>
      </c>
      <c r="O47" s="39">
        <v>1</v>
      </c>
      <c r="P47" s="39">
        <v>1</v>
      </c>
      <c r="Q47" s="39">
        <v>0.99090909090909096</v>
      </c>
      <c r="R47" s="39">
        <v>0.99137931034482796</v>
      </c>
    </row>
    <row r="48" spans="1:18">
      <c r="A48" s="41" t="s">
        <v>62</v>
      </c>
      <c r="B48" s="39">
        <v>1</v>
      </c>
      <c r="C48" s="39">
        <v>0.99999999999999956</v>
      </c>
      <c r="D48" s="39">
        <v>0.56000000000000005</v>
      </c>
      <c r="E48" s="39">
        <v>0.39655172413793105</v>
      </c>
      <c r="F48" s="39">
        <v>0.7321428571428571</v>
      </c>
      <c r="G48" s="39">
        <v>0.20689655172413793</v>
      </c>
      <c r="H48" s="39">
        <v>0.70909090909090911</v>
      </c>
      <c r="I48" s="39">
        <v>0.31578947368421051</v>
      </c>
      <c r="J48" s="39">
        <v>1</v>
      </c>
      <c r="K48" s="39">
        <v>1</v>
      </c>
      <c r="L48" s="39">
        <v>1</v>
      </c>
      <c r="M48" s="39">
        <v>7.138607971445568E-3</v>
      </c>
      <c r="N48" s="39">
        <v>2.828361100348702E-2</v>
      </c>
      <c r="O48" s="39">
        <v>1</v>
      </c>
      <c r="P48" s="39">
        <v>1</v>
      </c>
      <c r="Q48" s="39">
        <v>1</v>
      </c>
      <c r="R48" s="39">
        <v>0.97727272727272696</v>
      </c>
    </row>
    <row r="49" spans="1:18">
      <c r="A49" s="41" t="s">
        <v>63</v>
      </c>
      <c r="B49" s="39">
        <v>1</v>
      </c>
      <c r="C49" s="39">
        <v>1</v>
      </c>
      <c r="D49" s="39">
        <v>0.25</v>
      </c>
      <c r="E49" s="39">
        <v>0.5714285714285714</v>
      </c>
      <c r="F49" s="39">
        <v>0</v>
      </c>
      <c r="G49" s="39">
        <v>0.5714285714285714</v>
      </c>
      <c r="H49" s="39">
        <v>0.4</v>
      </c>
      <c r="I49" s="39">
        <v>0.5714285714285714</v>
      </c>
      <c r="J49" s="39">
        <v>1</v>
      </c>
      <c r="K49" s="39">
        <v>1</v>
      </c>
      <c r="L49" s="39">
        <v>1</v>
      </c>
      <c r="M49" s="39">
        <v>0</v>
      </c>
      <c r="N49" s="39">
        <v>3.017241379310345E-2</v>
      </c>
      <c r="O49" s="39">
        <v>1</v>
      </c>
      <c r="P49" s="39">
        <v>1</v>
      </c>
      <c r="Q49" s="39">
        <v>1</v>
      </c>
      <c r="R49" s="39">
        <v>1</v>
      </c>
    </row>
    <row r="50" spans="1:18">
      <c r="A50" s="41" t="s">
        <v>64</v>
      </c>
      <c r="B50" s="39">
        <v>1</v>
      </c>
      <c r="C50" s="39">
        <v>0.99999999999999956</v>
      </c>
      <c r="D50" s="39">
        <v>0.82352941176470584</v>
      </c>
      <c r="E50" s="39">
        <v>0.76923076923076927</v>
      </c>
      <c r="F50" s="39">
        <v>0.84210526315789469</v>
      </c>
      <c r="G50" s="39">
        <v>0.69230769230769229</v>
      </c>
      <c r="H50" s="39">
        <v>0.83333333333333337</v>
      </c>
      <c r="I50" s="39">
        <v>0.61538461538461542</v>
      </c>
      <c r="J50" s="39">
        <v>0.5714285714285714</v>
      </c>
      <c r="K50" s="39">
        <v>0.8571428571428571</v>
      </c>
      <c r="L50" s="39">
        <v>0.7142857142857143</v>
      </c>
      <c r="M50" s="39">
        <v>1.0101010101010102E-2</v>
      </c>
      <c r="N50" s="39">
        <v>2.9339853300733496E-2</v>
      </c>
      <c r="O50" s="39">
        <v>1</v>
      </c>
      <c r="P50" s="39">
        <v>1</v>
      </c>
      <c r="Q50" s="39">
        <v>1</v>
      </c>
      <c r="R50" s="39">
        <v>1</v>
      </c>
    </row>
    <row r="51" spans="1:18">
      <c r="A51" s="41" t="s">
        <v>65</v>
      </c>
      <c r="B51" s="39">
        <v>1</v>
      </c>
      <c r="C51" s="39">
        <v>1</v>
      </c>
      <c r="D51" s="39">
        <v>0.70370370370370372</v>
      </c>
      <c r="E51" s="39">
        <v>0.37931034482758619</v>
      </c>
      <c r="F51" s="39">
        <v>0.68965517241379315</v>
      </c>
      <c r="G51" s="39">
        <v>0.27586206896551724</v>
      </c>
      <c r="H51" s="39">
        <v>0.6</v>
      </c>
      <c r="I51" s="39">
        <v>0.37931034482758619</v>
      </c>
      <c r="J51" s="39">
        <v>0.75</v>
      </c>
      <c r="K51" s="39">
        <v>1</v>
      </c>
      <c r="L51" s="39">
        <v>1</v>
      </c>
      <c r="M51" s="39">
        <v>7.0754716981132077E-3</v>
      </c>
      <c r="N51" s="39">
        <v>2.9829545454545456E-2</v>
      </c>
      <c r="O51" s="39">
        <v>1</v>
      </c>
      <c r="P51" s="39">
        <v>1</v>
      </c>
      <c r="Q51" s="39">
        <v>1</v>
      </c>
      <c r="R51" s="39">
        <v>1</v>
      </c>
    </row>
    <row r="52" spans="1:18">
      <c r="A52" s="41" t="s">
        <v>66</v>
      </c>
      <c r="B52" s="39">
        <v>0.99224806201550397</v>
      </c>
      <c r="C52" s="39">
        <v>1</v>
      </c>
      <c r="D52" s="39">
        <v>0.42499999999999999</v>
      </c>
      <c r="E52" s="39">
        <v>0.28888888888888886</v>
      </c>
      <c r="F52" s="39">
        <v>0.47619047619047616</v>
      </c>
      <c r="G52" s="39">
        <v>0.31111111111111112</v>
      </c>
      <c r="H52" s="39">
        <v>0.54761904761904767</v>
      </c>
      <c r="I52" s="39">
        <v>0.4</v>
      </c>
      <c r="J52" s="39">
        <v>1</v>
      </c>
      <c r="K52" s="39">
        <v>1</v>
      </c>
      <c r="L52" s="39">
        <v>1</v>
      </c>
      <c r="M52" s="39">
        <v>8.4745762711864406E-3</v>
      </c>
      <c r="N52" s="39">
        <v>2.9520295202952029E-2</v>
      </c>
      <c r="O52" s="39">
        <v>0.97101449275362295</v>
      </c>
      <c r="P52" s="39">
        <v>1</v>
      </c>
      <c r="Q52" s="39">
        <v>1</v>
      </c>
      <c r="R52" s="39">
        <v>1</v>
      </c>
    </row>
    <row r="53" spans="1:18">
      <c r="A53" s="41" t="s">
        <v>67</v>
      </c>
      <c r="B53" s="39">
        <v>1</v>
      </c>
      <c r="C53" s="39">
        <v>1</v>
      </c>
      <c r="D53" s="39">
        <v>0.33333333333333298</v>
      </c>
      <c r="E53" s="39">
        <v>0.36363636363636365</v>
      </c>
      <c r="F53" s="39">
        <v>0.7</v>
      </c>
      <c r="G53" s="39">
        <v>0.18181818181818182</v>
      </c>
      <c r="H53" s="39">
        <v>0.44444444444444442</v>
      </c>
      <c r="I53" s="39">
        <v>0.45454545454545453</v>
      </c>
      <c r="J53" s="39">
        <v>0</v>
      </c>
      <c r="K53" s="39">
        <v>0</v>
      </c>
      <c r="L53" s="39">
        <v>0</v>
      </c>
      <c r="M53" s="39">
        <v>9.6153846153846159E-3</v>
      </c>
      <c r="N53" s="39">
        <v>3.3639143730886847E-2</v>
      </c>
      <c r="O53" s="39">
        <v>1</v>
      </c>
      <c r="P53" s="39">
        <v>1</v>
      </c>
      <c r="Q53" s="39">
        <v>1</v>
      </c>
      <c r="R53" s="39">
        <v>1</v>
      </c>
    </row>
    <row r="54" spans="1:18">
      <c r="A54" s="41" t="s">
        <v>68</v>
      </c>
      <c r="B54" s="39">
        <v>1</v>
      </c>
      <c r="C54" s="39">
        <v>0.99470899470899454</v>
      </c>
      <c r="D54" s="39">
        <v>0.46363636363636362</v>
      </c>
      <c r="E54" s="39">
        <v>0.42446043165467628</v>
      </c>
      <c r="F54" s="39">
        <v>0.49606299212598426</v>
      </c>
      <c r="G54" s="39">
        <v>0.25179856115107913</v>
      </c>
      <c r="H54" s="39">
        <v>0.5431034482758621</v>
      </c>
      <c r="I54" s="39">
        <v>0.4460431654676259</v>
      </c>
      <c r="J54" s="39">
        <v>0.6</v>
      </c>
      <c r="K54" s="39">
        <v>0.7</v>
      </c>
      <c r="L54" s="39">
        <v>0.7</v>
      </c>
      <c r="M54" s="39">
        <v>1.0171646535282899E-2</v>
      </c>
      <c r="N54" s="39">
        <v>2.6433566433566435E-2</v>
      </c>
      <c r="O54" s="39">
        <v>1</v>
      </c>
      <c r="P54" s="39">
        <v>1</v>
      </c>
      <c r="Q54" s="39">
        <v>0.99206349206349198</v>
      </c>
      <c r="R54" s="39">
        <v>1</v>
      </c>
    </row>
    <row r="55" spans="1:18">
      <c r="A55" s="41" t="s">
        <v>69</v>
      </c>
      <c r="B55" s="39">
        <v>1</v>
      </c>
      <c r="C55" s="39">
        <v>1</v>
      </c>
      <c r="D55" s="39">
        <v>0.25</v>
      </c>
      <c r="E55" s="39">
        <v>0.7</v>
      </c>
      <c r="F55" s="39">
        <v>0.25</v>
      </c>
      <c r="G55" s="39">
        <v>0.2</v>
      </c>
      <c r="H55" s="39">
        <v>0.25</v>
      </c>
      <c r="I55" s="39">
        <v>0.4</v>
      </c>
      <c r="J55" s="39">
        <v>0</v>
      </c>
      <c r="K55" s="39">
        <v>0</v>
      </c>
      <c r="L55" s="39">
        <v>0</v>
      </c>
      <c r="M55" s="39">
        <v>5.7803468208092483E-3</v>
      </c>
      <c r="N55" s="39">
        <v>2.9616724738675958E-2</v>
      </c>
      <c r="O55" s="39">
        <v>1</v>
      </c>
      <c r="P55" s="39">
        <v>1</v>
      </c>
      <c r="Q55" s="39">
        <v>0.92307692307692302</v>
      </c>
      <c r="R55" s="39">
        <v>1</v>
      </c>
    </row>
    <row r="56" spans="1:18">
      <c r="A56" s="41" t="s">
        <v>70</v>
      </c>
      <c r="B56" s="39">
        <v>1</v>
      </c>
      <c r="C56" s="39">
        <v>1.0000000000000002</v>
      </c>
      <c r="D56" s="39">
        <v>0.37234042553191499</v>
      </c>
      <c r="E56" s="39">
        <v>0.36</v>
      </c>
      <c r="F56" s="39">
        <v>0.55660377358490565</v>
      </c>
      <c r="G56" s="39">
        <v>0.32</v>
      </c>
      <c r="H56" s="39">
        <v>0.47115384615384615</v>
      </c>
      <c r="I56" s="39">
        <v>0.31451612903225806</v>
      </c>
      <c r="J56" s="39">
        <v>0.75</v>
      </c>
      <c r="K56" s="39">
        <v>0.8125</v>
      </c>
      <c r="L56" s="39">
        <v>0.75</v>
      </c>
      <c r="M56" s="39">
        <v>9.0982071180090978E-3</v>
      </c>
      <c r="N56" s="39">
        <v>3.1391698639693058E-2</v>
      </c>
      <c r="O56" s="39">
        <v>1</v>
      </c>
      <c r="P56" s="39">
        <v>1</v>
      </c>
      <c r="Q56" s="39">
        <v>1</v>
      </c>
      <c r="R56" s="39">
        <v>0.98412698412698396</v>
      </c>
    </row>
    <row r="57" spans="1:18">
      <c r="A57" s="41" t="s">
        <v>71</v>
      </c>
      <c r="B57" s="39">
        <v>1</v>
      </c>
      <c r="C57" s="39">
        <v>1</v>
      </c>
      <c r="D57" s="39">
        <v>0.25</v>
      </c>
      <c r="E57" s="39">
        <v>0.25</v>
      </c>
      <c r="F57" s="39">
        <v>0</v>
      </c>
      <c r="G57" s="39">
        <v>0.25</v>
      </c>
      <c r="H57" s="39">
        <v>0</v>
      </c>
      <c r="I57" s="39">
        <v>0.5</v>
      </c>
      <c r="J57" s="39">
        <v>0</v>
      </c>
      <c r="K57" s="39">
        <v>0</v>
      </c>
      <c r="L57" s="39">
        <v>0</v>
      </c>
      <c r="M57" s="39">
        <v>0</v>
      </c>
      <c r="N57" s="39">
        <v>1.834862385321101E-2</v>
      </c>
      <c r="O57" s="39">
        <v>1</v>
      </c>
      <c r="P57" s="39">
        <v>1</v>
      </c>
      <c r="Q57" s="39">
        <v>1</v>
      </c>
      <c r="R57" s="39">
        <v>1</v>
      </c>
    </row>
    <row r="58" spans="1:18">
      <c r="A58" s="41" t="s">
        <v>72</v>
      </c>
      <c r="B58" s="39">
        <v>1</v>
      </c>
      <c r="C58" s="39">
        <v>0.98969072164948479</v>
      </c>
      <c r="D58" s="39">
        <v>0.60465116279069797</v>
      </c>
      <c r="E58" s="39">
        <v>0.61111111111111116</v>
      </c>
      <c r="F58" s="39">
        <v>0.66666666666666663</v>
      </c>
      <c r="G58" s="39">
        <v>0.43055555555555558</v>
      </c>
      <c r="H58" s="39">
        <v>0.70588235294117652</v>
      </c>
      <c r="I58" s="39">
        <v>0.68055555555555558</v>
      </c>
      <c r="J58" s="39">
        <v>0.75</v>
      </c>
      <c r="K58" s="39">
        <v>1</v>
      </c>
      <c r="L58" s="39">
        <v>1</v>
      </c>
      <c r="M58" s="39">
        <v>1.3029315960912053E-2</v>
      </c>
      <c r="N58" s="39">
        <v>2.9137879243015922E-2</v>
      </c>
      <c r="O58" s="39">
        <v>1</v>
      </c>
      <c r="P58" s="39">
        <v>1</v>
      </c>
      <c r="Q58" s="39">
        <v>1</v>
      </c>
      <c r="R58" s="39">
        <v>1</v>
      </c>
    </row>
    <row r="59" spans="1:18">
      <c r="A59" s="41" t="s">
        <v>73</v>
      </c>
      <c r="B59" s="39">
        <v>1</v>
      </c>
      <c r="C59" s="39">
        <v>1</v>
      </c>
      <c r="D59" s="39">
        <v>0.48648648648648651</v>
      </c>
      <c r="E59" s="39">
        <v>0.40476190476190477</v>
      </c>
      <c r="F59" s="39">
        <v>0.375</v>
      </c>
      <c r="G59" s="39">
        <v>0.21428571428571427</v>
      </c>
      <c r="H59" s="39">
        <v>0.4</v>
      </c>
      <c r="I59" s="39">
        <v>0.21428571428571427</v>
      </c>
      <c r="J59" s="39">
        <v>0.66666666666666663</v>
      </c>
      <c r="K59" s="39">
        <v>1</v>
      </c>
      <c r="L59" s="39">
        <v>0.83333333333333337</v>
      </c>
      <c r="M59" s="39">
        <v>9.3959731543624154E-3</v>
      </c>
      <c r="N59" s="39">
        <v>2.3608017817371936E-2</v>
      </c>
      <c r="O59" s="39">
        <v>1</v>
      </c>
      <c r="P59" s="39">
        <v>1</v>
      </c>
      <c r="Q59" s="39">
        <v>0.97222222222222199</v>
      </c>
      <c r="R59" s="39">
        <v>0.97297297297297303</v>
      </c>
    </row>
    <row r="60" spans="1:18">
      <c r="A60" s="41" t="s">
        <v>74</v>
      </c>
      <c r="B60" s="39">
        <v>1</v>
      </c>
      <c r="C60" s="39">
        <v>0.94444444444444497</v>
      </c>
      <c r="D60" s="39">
        <v>0.8</v>
      </c>
      <c r="E60" s="39">
        <v>0.72727272727272729</v>
      </c>
      <c r="F60" s="39">
        <v>0.9</v>
      </c>
      <c r="G60" s="39">
        <v>0.63636363636363635</v>
      </c>
      <c r="H60" s="39">
        <v>0.72727272727272729</v>
      </c>
      <c r="I60" s="39">
        <v>0.63636363636363635</v>
      </c>
      <c r="J60" s="39">
        <v>0</v>
      </c>
      <c r="K60" s="39">
        <v>0</v>
      </c>
      <c r="L60" s="39">
        <v>0</v>
      </c>
      <c r="M60" s="39">
        <v>6.2893081761006293E-3</v>
      </c>
      <c r="N60" s="39">
        <v>3.7894736842105266E-2</v>
      </c>
      <c r="O60" s="39">
        <v>1</v>
      </c>
      <c r="P60" s="39">
        <v>1</v>
      </c>
      <c r="Q60" s="39">
        <v>1</v>
      </c>
      <c r="R60" s="39">
        <v>0.92307692307692302</v>
      </c>
    </row>
    <row r="61" spans="1:18">
      <c r="A61" s="41" t="s">
        <v>75</v>
      </c>
      <c r="B61" s="39">
        <v>1</v>
      </c>
      <c r="C61" s="39">
        <v>1</v>
      </c>
      <c r="D61" s="39">
        <v>0.61904761904761896</v>
      </c>
      <c r="E61" s="39">
        <v>0.40909090909090912</v>
      </c>
      <c r="F61" s="39">
        <v>0.55813953488372092</v>
      </c>
      <c r="G61" s="39">
        <v>0.25</v>
      </c>
      <c r="H61" s="39">
        <v>0.53658536585365857</v>
      </c>
      <c r="I61" s="39">
        <v>0.47727272727272729</v>
      </c>
      <c r="J61" s="39">
        <v>0.8</v>
      </c>
      <c r="K61" s="39">
        <v>1</v>
      </c>
      <c r="L61" s="39">
        <v>1</v>
      </c>
      <c r="M61" s="39">
        <v>8.8987764182424916E-3</v>
      </c>
      <c r="N61" s="39">
        <v>4.3906131718395157E-2</v>
      </c>
      <c r="O61" s="39">
        <v>0.97916666666666696</v>
      </c>
      <c r="P61" s="39">
        <v>1</v>
      </c>
      <c r="Q61" s="39">
        <v>1</v>
      </c>
      <c r="R61" s="39">
        <v>1</v>
      </c>
    </row>
    <row r="62" spans="1:18">
      <c r="A62" s="41" t="s">
        <v>76</v>
      </c>
      <c r="B62" s="39">
        <v>0.99624060150375904</v>
      </c>
      <c r="C62" s="39">
        <v>0.99999999999999956</v>
      </c>
      <c r="D62" s="39">
        <v>0.70103092783505105</v>
      </c>
      <c r="E62" s="39">
        <v>0.54455445544554459</v>
      </c>
      <c r="F62" s="39">
        <v>0.62376237623762376</v>
      </c>
      <c r="G62" s="39">
        <v>0.42574257425742573</v>
      </c>
      <c r="H62" s="39">
        <v>0.77551020408163263</v>
      </c>
      <c r="I62" s="39">
        <v>0.5643564356435643</v>
      </c>
      <c r="J62" s="39">
        <v>1</v>
      </c>
      <c r="K62" s="39">
        <v>0.91666666666666663</v>
      </c>
      <c r="L62" s="39">
        <v>0.91666666666666663</v>
      </c>
      <c r="M62" s="39">
        <v>1.0342084327764518E-2</v>
      </c>
      <c r="N62" s="39">
        <v>3.6274762027270389E-2</v>
      </c>
      <c r="O62" s="39">
        <v>0.98449612403100795</v>
      </c>
      <c r="P62" s="39">
        <v>0.99056603773584895</v>
      </c>
      <c r="Q62" s="39">
        <v>0.95121951219512202</v>
      </c>
      <c r="R62" s="39">
        <v>0.96296296296296302</v>
      </c>
    </row>
    <row r="63" spans="1:18">
      <c r="A63" s="41" t="s">
        <v>77</v>
      </c>
      <c r="B63" s="39">
        <v>1</v>
      </c>
      <c r="C63" s="39">
        <v>1</v>
      </c>
      <c r="D63" s="39">
        <v>0.26666666666666666</v>
      </c>
      <c r="E63" s="39">
        <v>0.25</v>
      </c>
      <c r="F63" s="39">
        <v>0.46666666666666667</v>
      </c>
      <c r="G63" s="39">
        <v>0.125</v>
      </c>
      <c r="H63" s="39">
        <v>0.53846153846153844</v>
      </c>
      <c r="I63" s="39">
        <v>0.625</v>
      </c>
      <c r="J63" s="39">
        <v>1</v>
      </c>
      <c r="K63" s="39">
        <v>1</v>
      </c>
      <c r="L63" s="39">
        <v>0.5</v>
      </c>
      <c r="M63" s="39">
        <v>0</v>
      </c>
      <c r="N63" s="39">
        <v>1.7241379310344827E-2</v>
      </c>
      <c r="O63" s="39">
        <v>1</v>
      </c>
      <c r="P63" s="39">
        <v>1</v>
      </c>
      <c r="Q63" s="39">
        <v>1</v>
      </c>
      <c r="R63" s="39">
        <v>1</v>
      </c>
    </row>
    <row r="64" spans="1:18">
      <c r="A64" s="41" t="s">
        <v>78</v>
      </c>
      <c r="B64" s="39">
        <v>1</v>
      </c>
      <c r="C64" s="39">
        <v>1</v>
      </c>
      <c r="D64" s="39">
        <v>0.76470588235294101</v>
      </c>
      <c r="E64" s="39">
        <v>0.62068965517241381</v>
      </c>
      <c r="F64" s="39">
        <v>0.80769230769230771</v>
      </c>
      <c r="G64" s="39">
        <v>0.48275862068965519</v>
      </c>
      <c r="H64" s="39">
        <v>0.82608695652173914</v>
      </c>
      <c r="I64" s="39">
        <v>0.7931034482758621</v>
      </c>
      <c r="J64" s="39">
        <v>1</v>
      </c>
      <c r="K64" s="39">
        <v>1</v>
      </c>
      <c r="L64" s="39">
        <v>1</v>
      </c>
      <c r="M64" s="39">
        <v>5.1282051282051282E-3</v>
      </c>
      <c r="N64" s="39">
        <v>3.3112582781456956E-2</v>
      </c>
      <c r="O64" s="39">
        <v>1</v>
      </c>
      <c r="P64" s="39">
        <v>1</v>
      </c>
      <c r="Q64" s="39">
        <v>0.92307692307692302</v>
      </c>
      <c r="R64" s="39">
        <v>1</v>
      </c>
    </row>
    <row r="65" spans="1:18">
      <c r="A65" s="41" t="s">
        <v>79</v>
      </c>
      <c r="B65" s="39">
        <v>1</v>
      </c>
      <c r="C65" s="39">
        <v>1</v>
      </c>
      <c r="D65" s="39">
        <v>0.173913043478261</v>
      </c>
      <c r="E65" s="39">
        <v>0.20833333333333334</v>
      </c>
      <c r="F65" s="39">
        <v>0.29166666666666669</v>
      </c>
      <c r="G65" s="39">
        <v>8.3333333333333329E-2</v>
      </c>
      <c r="H65" s="39">
        <v>0.19047619047619047</v>
      </c>
      <c r="I65" s="39">
        <v>0.25</v>
      </c>
      <c r="J65" s="39">
        <v>0</v>
      </c>
      <c r="K65" s="39">
        <v>0</v>
      </c>
      <c r="L65" s="39">
        <v>0.5</v>
      </c>
      <c r="M65" s="39">
        <v>6.9284064665127024E-3</v>
      </c>
      <c r="N65" s="39">
        <v>2.0186335403726708E-2</v>
      </c>
      <c r="O65" s="39">
        <v>1</v>
      </c>
      <c r="P65" s="39">
        <v>1</v>
      </c>
      <c r="Q65" s="39">
        <v>1</v>
      </c>
      <c r="R65" s="39">
        <v>1</v>
      </c>
    </row>
    <row r="66" spans="1:18">
      <c r="A66" s="41" t="s">
        <v>80</v>
      </c>
      <c r="B66" s="39">
        <v>1</v>
      </c>
      <c r="C66" s="39">
        <v>1</v>
      </c>
      <c r="D66" s="39">
        <v>0.4</v>
      </c>
      <c r="E66" s="39">
        <v>0.25</v>
      </c>
      <c r="F66" s="39">
        <v>0.5</v>
      </c>
      <c r="G66" s="39">
        <v>0.25</v>
      </c>
      <c r="H66" s="39">
        <v>0.42105263157894735</v>
      </c>
      <c r="I66" s="39">
        <v>0.25</v>
      </c>
      <c r="J66" s="39">
        <v>1</v>
      </c>
      <c r="K66" s="39">
        <v>1</v>
      </c>
      <c r="L66" s="39">
        <v>1</v>
      </c>
      <c r="M66" s="39">
        <v>5.5555555555555558E-3</v>
      </c>
      <c r="N66" s="39">
        <v>5.3537284894837479E-2</v>
      </c>
      <c r="O66" s="39">
        <v>1</v>
      </c>
      <c r="P66" s="39">
        <v>1</v>
      </c>
      <c r="Q66" s="39">
        <v>1</v>
      </c>
      <c r="R66" s="39">
        <v>0.952380952380952</v>
      </c>
    </row>
    <row r="67" spans="1:18">
      <c r="A67" s="41" t="s">
        <v>81</v>
      </c>
      <c r="B67" s="39">
        <v>1</v>
      </c>
      <c r="C67" s="39">
        <v>0.99999999999999944</v>
      </c>
      <c r="D67" s="39">
        <v>0.28070175438596501</v>
      </c>
      <c r="E67" s="39">
        <v>0.30769230769230771</v>
      </c>
      <c r="F67" s="39">
        <v>0.34920634920634919</v>
      </c>
      <c r="G67" s="39">
        <v>0.24615384615384617</v>
      </c>
      <c r="H67" s="39">
        <v>0.3728813559322034</v>
      </c>
      <c r="I67" s="39">
        <v>0.30769230769230771</v>
      </c>
      <c r="J67" s="39">
        <v>1</v>
      </c>
      <c r="K67" s="39">
        <v>1</v>
      </c>
      <c r="L67" s="39">
        <v>1</v>
      </c>
      <c r="M67" s="39">
        <v>2.9239766081871343E-3</v>
      </c>
      <c r="N67" s="39">
        <v>2.7987421383647799E-2</v>
      </c>
      <c r="O67" s="39">
        <v>0.98780487804878003</v>
      </c>
      <c r="P67" s="39">
        <v>1</v>
      </c>
      <c r="Q67" s="39">
        <v>0.95081967213114804</v>
      </c>
      <c r="R67" s="39">
        <v>0.92307692307692302</v>
      </c>
    </row>
    <row r="68" spans="1:18">
      <c r="A68" s="41" t="s">
        <v>82</v>
      </c>
      <c r="B68" s="39">
        <v>0.931034482758621</v>
      </c>
      <c r="C68" s="39">
        <v>1</v>
      </c>
      <c r="D68" s="39">
        <v>0.42857142857142899</v>
      </c>
      <c r="E68" s="39">
        <v>0.69230769230769229</v>
      </c>
      <c r="F68" s="39">
        <v>0.4</v>
      </c>
      <c r="G68" s="39">
        <v>0.53846153846153844</v>
      </c>
      <c r="H68" s="39">
        <v>0.4</v>
      </c>
      <c r="I68" s="39">
        <v>0.53846153846153844</v>
      </c>
      <c r="J68" s="39">
        <v>1</v>
      </c>
      <c r="K68" s="39">
        <v>1</v>
      </c>
      <c r="L68" s="39">
        <v>1</v>
      </c>
      <c r="M68" s="39">
        <v>2.0761245674740483E-2</v>
      </c>
      <c r="N68" s="39">
        <v>3.9911308203991129E-2</v>
      </c>
      <c r="O68" s="39">
        <v>1</v>
      </c>
      <c r="P68" s="39">
        <v>1</v>
      </c>
      <c r="Q68" s="39">
        <v>1</v>
      </c>
      <c r="R68" s="39">
        <v>1</v>
      </c>
    </row>
    <row r="69" spans="1:18">
      <c r="A69" s="41" t="s">
        <v>83</v>
      </c>
      <c r="B69" s="39">
        <v>1</v>
      </c>
      <c r="C69" s="39">
        <v>1</v>
      </c>
      <c r="D69" s="39">
        <v>0.71250000000000002</v>
      </c>
      <c r="E69" s="39">
        <v>0.62037037037037035</v>
      </c>
      <c r="F69" s="39">
        <v>0.66666666666666663</v>
      </c>
      <c r="G69" s="39">
        <v>0.36607142857142855</v>
      </c>
      <c r="H69" s="39">
        <v>0.73529411764705888</v>
      </c>
      <c r="I69" s="39">
        <v>0.75221238938053103</v>
      </c>
      <c r="J69" s="39">
        <v>0.73333333333333328</v>
      </c>
      <c r="K69" s="39">
        <v>0.8666666666666667</v>
      </c>
      <c r="L69" s="39">
        <v>1</v>
      </c>
      <c r="M69" s="39">
        <v>1.8221574344023325E-2</v>
      </c>
      <c r="N69" s="39">
        <v>4.148319814600232E-2</v>
      </c>
      <c r="O69" s="39">
        <v>1</v>
      </c>
      <c r="P69" s="39">
        <v>1</v>
      </c>
      <c r="Q69" s="39">
        <v>1</v>
      </c>
      <c r="R69" s="39">
        <v>1</v>
      </c>
    </row>
    <row r="70" spans="1:18">
      <c r="A70" s="41" t="s">
        <v>84</v>
      </c>
      <c r="B70" s="39">
        <v>0.99415204678362601</v>
      </c>
      <c r="C70" s="39">
        <v>0.99004975124378103</v>
      </c>
      <c r="D70" s="39">
        <v>0.66115702479338845</v>
      </c>
      <c r="E70" s="39">
        <v>0.28346456692913385</v>
      </c>
      <c r="F70" s="39">
        <v>0.65873015873015872</v>
      </c>
      <c r="G70" s="39">
        <v>0.1984126984126984</v>
      </c>
      <c r="H70" s="39">
        <v>0.70967741935483875</v>
      </c>
      <c r="I70" s="39">
        <v>0.34126984126984128</v>
      </c>
      <c r="J70" s="39">
        <v>0.91666666666666663</v>
      </c>
      <c r="K70" s="39">
        <v>1</v>
      </c>
      <c r="L70" s="39">
        <v>1</v>
      </c>
      <c r="M70" s="39">
        <v>4.0603984265956093E-3</v>
      </c>
      <c r="N70" s="39">
        <v>1.6480813381436536E-2</v>
      </c>
      <c r="O70" s="39">
        <v>0.96245733788395904</v>
      </c>
      <c r="P70" s="39">
        <v>1</v>
      </c>
      <c r="Q70" s="39">
        <v>0.95798319327731096</v>
      </c>
      <c r="R70" s="39">
        <v>0.97777777777779995</v>
      </c>
    </row>
    <row r="71" spans="1:18">
      <c r="A71" s="41" t="s">
        <v>85</v>
      </c>
      <c r="B71" s="39">
        <v>1</v>
      </c>
      <c r="C71" s="39">
        <v>1</v>
      </c>
      <c r="D71" s="39">
        <v>0.5</v>
      </c>
      <c r="E71" s="39">
        <v>0.4</v>
      </c>
      <c r="F71" s="39">
        <v>0.46153846153846156</v>
      </c>
      <c r="G71" s="39">
        <v>0.33333333333333331</v>
      </c>
      <c r="H71" s="39">
        <v>0.5357142857142857</v>
      </c>
      <c r="I71" s="39">
        <v>0.33333333333333331</v>
      </c>
      <c r="J71" s="39">
        <v>0.5</v>
      </c>
      <c r="K71" s="39">
        <v>0.5</v>
      </c>
      <c r="L71" s="39">
        <v>0.5</v>
      </c>
      <c r="M71" s="39">
        <v>1.1246485473289597E-2</v>
      </c>
      <c r="N71" s="39">
        <v>2.2421524663677129E-2</v>
      </c>
      <c r="O71" s="39">
        <v>1</v>
      </c>
      <c r="P71" s="39">
        <v>1</v>
      </c>
      <c r="Q71" s="39">
        <v>1</v>
      </c>
      <c r="R71" s="39">
        <v>1</v>
      </c>
    </row>
    <row r="72" spans="1:18">
      <c r="A72" s="41" t="s">
        <v>86</v>
      </c>
      <c r="B72" s="39">
        <v>1</v>
      </c>
      <c r="C72" s="39">
        <v>1</v>
      </c>
      <c r="D72" s="39">
        <v>0.42857142857142899</v>
      </c>
      <c r="E72" s="39">
        <v>0.4375</v>
      </c>
      <c r="F72" s="39">
        <v>0.2</v>
      </c>
      <c r="G72" s="39">
        <v>0.125</v>
      </c>
      <c r="H72" s="39">
        <v>0.5</v>
      </c>
      <c r="I72" s="39">
        <v>0.4375</v>
      </c>
      <c r="J72" s="39">
        <v>0</v>
      </c>
      <c r="K72" s="39">
        <v>1</v>
      </c>
      <c r="L72" s="39">
        <v>1</v>
      </c>
      <c r="M72" s="39">
        <v>4.4843049327354259E-3</v>
      </c>
      <c r="N72" s="39">
        <v>2.6627218934911243E-2</v>
      </c>
      <c r="O72" s="39">
        <v>1</v>
      </c>
      <c r="P72" s="39">
        <v>1</v>
      </c>
      <c r="Q72" s="39">
        <v>1</v>
      </c>
      <c r="R72" s="39">
        <v>1</v>
      </c>
    </row>
    <row r="73" spans="1:18">
      <c r="A73" s="41" t="s">
        <v>87</v>
      </c>
      <c r="B73" s="39">
        <v>1</v>
      </c>
      <c r="C73" s="39">
        <v>0.99193548387096797</v>
      </c>
      <c r="D73" s="39">
        <v>0.44086021505376299</v>
      </c>
      <c r="E73" s="39">
        <v>0.23232323232323232</v>
      </c>
      <c r="F73" s="39">
        <v>0.46391752577319589</v>
      </c>
      <c r="G73" s="39">
        <v>0.1111111111111111</v>
      </c>
      <c r="H73" s="39">
        <v>0.50515463917525771</v>
      </c>
      <c r="I73" s="39">
        <v>0.19191919191919191</v>
      </c>
      <c r="J73" s="39">
        <v>0.625</v>
      </c>
      <c r="K73" s="39">
        <v>0.5</v>
      </c>
      <c r="L73" s="39">
        <v>0.375</v>
      </c>
      <c r="M73" s="39">
        <v>3.2458750338111983E-3</v>
      </c>
      <c r="N73" s="39">
        <v>2.1693491952414275E-2</v>
      </c>
      <c r="O73" s="39">
        <v>0.99224806201550397</v>
      </c>
      <c r="P73" s="39">
        <v>1</v>
      </c>
      <c r="Q73" s="39">
        <v>0.990291262135922</v>
      </c>
      <c r="R73" s="39">
        <v>0.99047619047619095</v>
      </c>
    </row>
    <row r="74" spans="1:18">
      <c r="A74" s="41" t="s">
        <v>88</v>
      </c>
      <c r="B74" s="39">
        <v>1</v>
      </c>
      <c r="C74" s="39">
        <v>1</v>
      </c>
      <c r="D74" s="39">
        <v>0.56603773584905659</v>
      </c>
      <c r="E74" s="39">
        <v>0.39655172413793105</v>
      </c>
      <c r="F74" s="39">
        <v>0.5714285714285714</v>
      </c>
      <c r="G74" s="39">
        <v>0.32758620689655171</v>
      </c>
      <c r="H74" s="39">
        <v>0.61538461538461542</v>
      </c>
      <c r="I74" s="39">
        <v>0.44827586206896552</v>
      </c>
      <c r="J74" s="39">
        <v>1</v>
      </c>
      <c r="K74" s="39">
        <v>1</v>
      </c>
      <c r="L74" s="39">
        <v>1</v>
      </c>
      <c r="M74" s="39">
        <v>1.1392405063291139E-2</v>
      </c>
      <c r="N74" s="39">
        <v>3.825586178527355E-2</v>
      </c>
      <c r="O74" s="39">
        <v>1</v>
      </c>
      <c r="P74" s="39">
        <v>1</v>
      </c>
      <c r="Q74" s="39">
        <v>1</v>
      </c>
      <c r="R74" s="39">
        <v>1</v>
      </c>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4"/>
  <sheetViews>
    <sheetView zoomScale="85" zoomScaleNormal="85" workbookViewId="0">
      <selection activeCell="B2" sqref="B2:Q2"/>
    </sheetView>
  </sheetViews>
  <sheetFormatPr defaultRowHeight="14.4"/>
  <cols>
    <col min="1" max="1" width="12" bestFit="1" customWidth="1"/>
  </cols>
  <sheetData>
    <row r="1" spans="1:26" ht="87" thickBot="1">
      <c r="A1" s="38" t="s">
        <v>113</v>
      </c>
      <c r="B1" s="26" t="s">
        <v>114</v>
      </c>
      <c r="C1" s="26" t="s">
        <v>115</v>
      </c>
      <c r="D1" s="26" t="s">
        <v>116</v>
      </c>
      <c r="E1" s="26" t="s">
        <v>117</v>
      </c>
      <c r="F1" s="26" t="s">
        <v>118</v>
      </c>
      <c r="G1" s="26" t="s">
        <v>119</v>
      </c>
      <c r="H1" s="26" t="s">
        <v>120</v>
      </c>
      <c r="I1" s="26" t="s">
        <v>121</v>
      </c>
      <c r="J1" s="26" t="s">
        <v>122</v>
      </c>
      <c r="K1" s="26" t="s">
        <v>123</v>
      </c>
      <c r="L1" s="26" t="s">
        <v>124</v>
      </c>
      <c r="M1" s="26" t="s">
        <v>125</v>
      </c>
      <c r="N1" s="26" t="s">
        <v>126</v>
      </c>
      <c r="O1" s="26" t="s">
        <v>127</v>
      </c>
      <c r="P1" s="26" t="s">
        <v>128</v>
      </c>
      <c r="Q1" s="15" t="s">
        <v>129</v>
      </c>
    </row>
    <row r="2" spans="1:26" ht="15" thickBot="1">
      <c r="A2" s="30" t="s">
        <v>130</v>
      </c>
      <c r="B2" s="27">
        <v>2158</v>
      </c>
      <c r="C2" s="27">
        <v>182</v>
      </c>
      <c r="D2" s="27">
        <v>159</v>
      </c>
      <c r="E2" s="27">
        <v>1159</v>
      </c>
      <c r="F2" s="27">
        <v>878</v>
      </c>
      <c r="G2" s="27">
        <v>850</v>
      </c>
      <c r="H2" s="27">
        <v>131</v>
      </c>
      <c r="I2" s="27">
        <v>121</v>
      </c>
      <c r="J2" s="27">
        <v>13</v>
      </c>
      <c r="K2" s="27">
        <v>315</v>
      </c>
      <c r="L2" s="27">
        <v>127</v>
      </c>
      <c r="M2" s="27">
        <v>175</v>
      </c>
      <c r="N2" s="27">
        <v>1</v>
      </c>
      <c r="O2" s="27">
        <v>25</v>
      </c>
      <c r="P2" s="27">
        <v>5</v>
      </c>
      <c r="Q2" s="28">
        <v>6299</v>
      </c>
    </row>
    <row r="3" spans="1:26">
      <c r="A3" s="29" t="s">
        <v>18</v>
      </c>
      <c r="B3" s="20">
        <v>10</v>
      </c>
      <c r="C3" s="20">
        <v>0</v>
      </c>
      <c r="D3" s="20">
        <v>0</v>
      </c>
      <c r="E3" s="20">
        <v>4</v>
      </c>
      <c r="F3" s="20">
        <v>1</v>
      </c>
      <c r="G3" s="20">
        <v>1</v>
      </c>
      <c r="H3" s="20">
        <v>2</v>
      </c>
      <c r="I3" s="20">
        <v>0</v>
      </c>
      <c r="J3" s="20">
        <v>0</v>
      </c>
      <c r="K3" s="20">
        <v>0</v>
      </c>
      <c r="L3" s="20">
        <v>1</v>
      </c>
      <c r="M3" s="20">
        <v>2</v>
      </c>
      <c r="N3" s="20">
        <v>0</v>
      </c>
      <c r="O3" s="20">
        <v>0</v>
      </c>
      <c r="P3" s="20">
        <v>0</v>
      </c>
      <c r="Q3" s="20">
        <v>21</v>
      </c>
      <c r="S3" s="46" t="s">
        <v>131</v>
      </c>
      <c r="T3" s="47"/>
      <c r="U3" s="47"/>
      <c r="V3" s="47"/>
      <c r="W3" s="47"/>
      <c r="X3" s="47"/>
      <c r="Y3" s="47"/>
      <c r="Z3" s="48"/>
    </row>
    <row r="4" spans="1:26">
      <c r="A4" s="30" t="s">
        <v>19</v>
      </c>
      <c r="B4" s="20">
        <v>1</v>
      </c>
      <c r="C4" s="20">
        <v>0</v>
      </c>
      <c r="D4" s="20">
        <v>1</v>
      </c>
      <c r="E4" s="20">
        <v>0</v>
      </c>
      <c r="F4" s="20">
        <v>4</v>
      </c>
      <c r="G4" s="20">
        <v>5</v>
      </c>
      <c r="H4" s="20">
        <v>1</v>
      </c>
      <c r="I4" s="20">
        <v>0</v>
      </c>
      <c r="J4" s="20">
        <v>0</v>
      </c>
      <c r="K4" s="20">
        <v>0</v>
      </c>
      <c r="L4" s="20">
        <v>0</v>
      </c>
      <c r="M4" s="20">
        <v>1</v>
      </c>
      <c r="N4" s="20">
        <v>0</v>
      </c>
      <c r="O4" s="20">
        <v>0</v>
      </c>
      <c r="P4" s="20">
        <v>0</v>
      </c>
      <c r="Q4" s="20">
        <v>13</v>
      </c>
      <c r="S4" s="49"/>
      <c r="T4" s="50"/>
      <c r="U4" s="50"/>
      <c r="V4" s="50"/>
      <c r="W4" s="50"/>
      <c r="X4" s="50"/>
      <c r="Y4" s="50"/>
      <c r="Z4" s="51"/>
    </row>
    <row r="5" spans="1:26">
      <c r="A5" s="30" t="s">
        <v>20</v>
      </c>
      <c r="B5" s="20">
        <v>10</v>
      </c>
      <c r="C5" s="20">
        <v>1</v>
      </c>
      <c r="D5" s="20">
        <v>2</v>
      </c>
      <c r="E5" s="20">
        <v>6</v>
      </c>
      <c r="F5" s="20">
        <v>10</v>
      </c>
      <c r="G5" s="20">
        <v>16</v>
      </c>
      <c r="H5" s="20">
        <v>3</v>
      </c>
      <c r="I5" s="20">
        <v>0</v>
      </c>
      <c r="J5" s="20">
        <v>0</v>
      </c>
      <c r="K5" s="20">
        <v>3</v>
      </c>
      <c r="L5" s="20">
        <v>0</v>
      </c>
      <c r="M5" s="20">
        <v>2</v>
      </c>
      <c r="N5" s="20">
        <v>0</v>
      </c>
      <c r="O5" s="20">
        <v>0</v>
      </c>
      <c r="P5" s="20">
        <v>0</v>
      </c>
      <c r="Q5" s="20">
        <v>53</v>
      </c>
      <c r="S5" s="49"/>
      <c r="T5" s="50"/>
      <c r="U5" s="50"/>
      <c r="V5" s="50"/>
      <c r="W5" s="50"/>
      <c r="X5" s="50"/>
      <c r="Y5" s="50"/>
      <c r="Z5" s="51"/>
    </row>
    <row r="6" spans="1:26">
      <c r="A6" s="30" t="s">
        <v>21</v>
      </c>
      <c r="B6" s="20">
        <v>4</v>
      </c>
      <c r="C6" s="20">
        <v>0</v>
      </c>
      <c r="D6" s="20">
        <v>0</v>
      </c>
      <c r="E6" s="20">
        <v>2</v>
      </c>
      <c r="F6" s="20">
        <v>0</v>
      </c>
      <c r="G6" s="20">
        <v>0</v>
      </c>
      <c r="H6" s="20">
        <v>0</v>
      </c>
      <c r="I6" s="20">
        <v>1</v>
      </c>
      <c r="J6" s="20">
        <v>0</v>
      </c>
      <c r="K6" s="20">
        <v>0</v>
      </c>
      <c r="L6" s="20">
        <v>0</v>
      </c>
      <c r="M6" s="20">
        <v>2</v>
      </c>
      <c r="N6" s="20">
        <v>0</v>
      </c>
      <c r="O6" s="20">
        <v>1</v>
      </c>
      <c r="P6" s="20">
        <v>0</v>
      </c>
      <c r="Q6" s="20">
        <v>10</v>
      </c>
      <c r="S6" s="49"/>
      <c r="T6" s="50"/>
      <c r="U6" s="50"/>
      <c r="V6" s="50"/>
      <c r="W6" s="50"/>
      <c r="X6" s="50"/>
      <c r="Y6" s="50"/>
      <c r="Z6" s="51"/>
    </row>
    <row r="7" spans="1:26">
      <c r="A7" s="30" t="s">
        <v>22</v>
      </c>
      <c r="B7" s="20">
        <v>108</v>
      </c>
      <c r="C7" s="20">
        <v>4</v>
      </c>
      <c r="D7" s="20">
        <v>11</v>
      </c>
      <c r="E7" s="20">
        <v>36</v>
      </c>
      <c r="F7" s="20">
        <v>55</v>
      </c>
      <c r="G7" s="20">
        <v>50</v>
      </c>
      <c r="H7" s="20">
        <v>0</v>
      </c>
      <c r="I7" s="20">
        <v>5</v>
      </c>
      <c r="J7" s="20">
        <v>0</v>
      </c>
      <c r="K7" s="20">
        <v>22</v>
      </c>
      <c r="L7" s="20">
        <v>2</v>
      </c>
      <c r="M7" s="20">
        <v>6</v>
      </c>
      <c r="N7" s="20">
        <v>0</v>
      </c>
      <c r="O7" s="20">
        <v>1</v>
      </c>
      <c r="P7" s="20">
        <v>0</v>
      </c>
      <c r="Q7" s="20">
        <v>300</v>
      </c>
      <c r="S7" s="49"/>
      <c r="T7" s="50"/>
      <c r="U7" s="50"/>
      <c r="V7" s="50"/>
      <c r="W7" s="50"/>
      <c r="X7" s="50"/>
      <c r="Y7" s="50"/>
      <c r="Z7" s="51"/>
    </row>
    <row r="8" spans="1:26">
      <c r="A8" s="30" t="s">
        <v>23</v>
      </c>
      <c r="B8" s="20">
        <v>5</v>
      </c>
      <c r="C8" s="20">
        <v>0</v>
      </c>
      <c r="D8" s="20">
        <v>1</v>
      </c>
      <c r="E8" s="20">
        <v>0</v>
      </c>
      <c r="F8" s="20">
        <v>3</v>
      </c>
      <c r="G8" s="20">
        <v>2</v>
      </c>
      <c r="H8" s="20">
        <v>0</v>
      </c>
      <c r="I8" s="20">
        <v>0</v>
      </c>
      <c r="J8" s="20">
        <v>0</v>
      </c>
      <c r="K8" s="20">
        <v>0</v>
      </c>
      <c r="L8" s="20">
        <v>0</v>
      </c>
      <c r="M8" s="20">
        <v>0</v>
      </c>
      <c r="N8" s="20">
        <v>0</v>
      </c>
      <c r="O8" s="20">
        <v>0</v>
      </c>
      <c r="P8" s="20">
        <v>0</v>
      </c>
      <c r="Q8" s="20">
        <v>11</v>
      </c>
      <c r="S8" s="49"/>
      <c r="T8" s="50"/>
      <c r="U8" s="50"/>
      <c r="V8" s="50"/>
      <c r="W8" s="50"/>
      <c r="X8" s="50"/>
      <c r="Y8" s="50"/>
      <c r="Z8" s="51"/>
    </row>
    <row r="9" spans="1:26">
      <c r="A9" s="30" t="s">
        <v>24</v>
      </c>
      <c r="B9" s="20">
        <v>7</v>
      </c>
      <c r="C9" s="20">
        <v>1</v>
      </c>
      <c r="D9" s="20">
        <v>1</v>
      </c>
      <c r="E9" s="20">
        <v>1</v>
      </c>
      <c r="F9" s="20">
        <v>4</v>
      </c>
      <c r="G9" s="20">
        <v>0</v>
      </c>
      <c r="H9" s="20">
        <v>0</v>
      </c>
      <c r="I9" s="20">
        <v>0</v>
      </c>
      <c r="J9" s="20">
        <v>0</v>
      </c>
      <c r="K9" s="20">
        <v>0</v>
      </c>
      <c r="L9" s="20">
        <v>0</v>
      </c>
      <c r="M9" s="20">
        <v>1</v>
      </c>
      <c r="N9" s="20">
        <v>0</v>
      </c>
      <c r="O9" s="20">
        <v>0</v>
      </c>
      <c r="P9" s="20">
        <v>0</v>
      </c>
      <c r="Q9" s="20">
        <v>15</v>
      </c>
      <c r="S9" s="49"/>
      <c r="T9" s="50"/>
      <c r="U9" s="50"/>
      <c r="V9" s="50"/>
      <c r="W9" s="50"/>
      <c r="X9" s="50"/>
      <c r="Y9" s="50"/>
      <c r="Z9" s="51"/>
    </row>
    <row r="10" spans="1:26">
      <c r="A10" s="30" t="s">
        <v>25</v>
      </c>
      <c r="B10" s="20">
        <v>22</v>
      </c>
      <c r="C10" s="20">
        <v>0</v>
      </c>
      <c r="D10" s="20">
        <v>4</v>
      </c>
      <c r="E10" s="20">
        <v>9</v>
      </c>
      <c r="F10" s="20">
        <v>17</v>
      </c>
      <c r="G10" s="20">
        <v>8</v>
      </c>
      <c r="H10" s="20">
        <v>3</v>
      </c>
      <c r="I10" s="20">
        <v>0</v>
      </c>
      <c r="J10" s="20">
        <v>0</v>
      </c>
      <c r="K10" s="20">
        <v>2</v>
      </c>
      <c r="L10" s="20">
        <v>0</v>
      </c>
      <c r="M10" s="20">
        <v>5</v>
      </c>
      <c r="N10" s="20">
        <v>0</v>
      </c>
      <c r="O10" s="20">
        <v>0</v>
      </c>
      <c r="P10" s="20">
        <v>0</v>
      </c>
      <c r="Q10" s="20">
        <v>70</v>
      </c>
      <c r="S10" s="49"/>
      <c r="T10" s="50"/>
      <c r="U10" s="50"/>
      <c r="V10" s="50"/>
      <c r="W10" s="50"/>
      <c r="X10" s="50"/>
      <c r="Y10" s="50"/>
      <c r="Z10" s="51"/>
    </row>
    <row r="11" spans="1:26">
      <c r="A11" s="30" t="s">
        <v>26</v>
      </c>
      <c r="B11" s="20">
        <v>34</v>
      </c>
      <c r="C11" s="20">
        <v>3</v>
      </c>
      <c r="D11" s="20">
        <v>0</v>
      </c>
      <c r="E11" s="20">
        <v>15</v>
      </c>
      <c r="F11" s="20">
        <v>11</v>
      </c>
      <c r="G11" s="20">
        <v>3</v>
      </c>
      <c r="H11" s="20">
        <v>0</v>
      </c>
      <c r="I11" s="20">
        <v>2</v>
      </c>
      <c r="J11" s="20">
        <v>0</v>
      </c>
      <c r="K11" s="20">
        <v>1</v>
      </c>
      <c r="L11" s="20">
        <v>1</v>
      </c>
      <c r="M11" s="20">
        <v>2</v>
      </c>
      <c r="N11" s="20">
        <v>0</v>
      </c>
      <c r="O11" s="20">
        <v>0</v>
      </c>
      <c r="P11" s="20">
        <v>0</v>
      </c>
      <c r="Q11" s="20">
        <v>72</v>
      </c>
      <c r="S11" s="49"/>
      <c r="T11" s="50"/>
      <c r="U11" s="50"/>
      <c r="V11" s="50"/>
      <c r="W11" s="50"/>
      <c r="X11" s="50"/>
      <c r="Y11" s="50"/>
      <c r="Z11" s="51"/>
    </row>
    <row r="12" spans="1:26">
      <c r="A12" s="30" t="s">
        <v>27</v>
      </c>
      <c r="B12" s="20">
        <v>3</v>
      </c>
      <c r="C12" s="20">
        <v>0</v>
      </c>
      <c r="D12" s="20">
        <v>0</v>
      </c>
      <c r="E12" s="20">
        <v>6</v>
      </c>
      <c r="F12" s="20">
        <v>0</v>
      </c>
      <c r="G12" s="20">
        <v>5</v>
      </c>
      <c r="H12" s="20">
        <v>0</v>
      </c>
      <c r="I12" s="20">
        <v>0</v>
      </c>
      <c r="J12" s="20">
        <v>0</v>
      </c>
      <c r="K12" s="20">
        <v>0</v>
      </c>
      <c r="L12" s="20">
        <v>2</v>
      </c>
      <c r="M12" s="20">
        <v>1</v>
      </c>
      <c r="N12" s="20">
        <v>0</v>
      </c>
      <c r="O12" s="20">
        <v>0</v>
      </c>
      <c r="P12" s="20">
        <v>0</v>
      </c>
      <c r="Q12" s="20">
        <v>17</v>
      </c>
      <c r="S12" s="49"/>
      <c r="T12" s="50"/>
      <c r="U12" s="50"/>
      <c r="V12" s="50"/>
      <c r="W12" s="50"/>
      <c r="X12" s="50"/>
      <c r="Y12" s="50"/>
      <c r="Z12" s="51"/>
    </row>
    <row r="13" spans="1:26">
      <c r="A13" s="30" t="s">
        <v>28</v>
      </c>
      <c r="B13" s="20">
        <v>20</v>
      </c>
      <c r="C13" s="20">
        <v>0</v>
      </c>
      <c r="D13" s="20">
        <v>1</v>
      </c>
      <c r="E13" s="20">
        <v>6</v>
      </c>
      <c r="F13" s="20">
        <v>4</v>
      </c>
      <c r="G13" s="20">
        <v>1</v>
      </c>
      <c r="H13" s="20">
        <v>1</v>
      </c>
      <c r="I13" s="20">
        <v>3</v>
      </c>
      <c r="J13" s="20">
        <v>0</v>
      </c>
      <c r="K13" s="20">
        <v>0</v>
      </c>
      <c r="L13" s="20">
        <v>0</v>
      </c>
      <c r="M13" s="20">
        <v>4</v>
      </c>
      <c r="N13" s="20">
        <v>0</v>
      </c>
      <c r="O13" s="20">
        <v>0</v>
      </c>
      <c r="P13" s="20">
        <v>0</v>
      </c>
      <c r="Q13" s="20">
        <v>40</v>
      </c>
      <c r="S13" s="49"/>
      <c r="T13" s="50"/>
      <c r="U13" s="50"/>
      <c r="V13" s="50"/>
      <c r="W13" s="50"/>
      <c r="X13" s="50"/>
      <c r="Y13" s="50"/>
      <c r="Z13" s="51"/>
    </row>
    <row r="14" spans="1:26">
      <c r="A14" s="30" t="s">
        <v>29</v>
      </c>
      <c r="B14" s="20">
        <v>10</v>
      </c>
      <c r="C14" s="20">
        <v>0</v>
      </c>
      <c r="D14" s="20">
        <v>1</v>
      </c>
      <c r="E14" s="20">
        <v>0</v>
      </c>
      <c r="F14" s="20">
        <v>0</v>
      </c>
      <c r="G14" s="20">
        <v>3</v>
      </c>
      <c r="H14" s="20">
        <v>1</v>
      </c>
      <c r="I14" s="20">
        <v>1</v>
      </c>
      <c r="J14" s="20">
        <v>0</v>
      </c>
      <c r="K14" s="20">
        <v>0</v>
      </c>
      <c r="L14" s="20">
        <v>1</v>
      </c>
      <c r="M14" s="20">
        <v>3</v>
      </c>
      <c r="N14" s="20">
        <v>0</v>
      </c>
      <c r="O14" s="20">
        <v>0</v>
      </c>
      <c r="P14" s="20">
        <v>0</v>
      </c>
      <c r="Q14" s="20">
        <v>20</v>
      </c>
      <c r="S14" s="49"/>
      <c r="T14" s="50"/>
      <c r="U14" s="50"/>
      <c r="V14" s="50"/>
      <c r="W14" s="50"/>
      <c r="X14" s="50"/>
      <c r="Y14" s="50"/>
      <c r="Z14" s="51"/>
    </row>
    <row r="15" spans="1:26">
      <c r="A15" s="30" t="s">
        <v>30</v>
      </c>
      <c r="B15" s="20">
        <v>122</v>
      </c>
      <c r="C15" s="20">
        <v>3</v>
      </c>
      <c r="D15" s="20">
        <v>17</v>
      </c>
      <c r="E15" s="20">
        <v>79</v>
      </c>
      <c r="F15" s="20">
        <v>73</v>
      </c>
      <c r="G15" s="20">
        <v>75</v>
      </c>
      <c r="H15" s="20">
        <v>11</v>
      </c>
      <c r="I15" s="20">
        <v>14</v>
      </c>
      <c r="J15" s="20">
        <v>0</v>
      </c>
      <c r="K15" s="20">
        <v>15</v>
      </c>
      <c r="L15" s="20">
        <v>27</v>
      </c>
      <c r="M15" s="20">
        <v>12</v>
      </c>
      <c r="N15" s="20">
        <v>0</v>
      </c>
      <c r="O15" s="20">
        <v>4</v>
      </c>
      <c r="P15" s="20">
        <v>1</v>
      </c>
      <c r="Q15" s="20">
        <v>453</v>
      </c>
      <c r="S15" s="49"/>
      <c r="T15" s="50"/>
      <c r="U15" s="50"/>
      <c r="V15" s="50"/>
      <c r="W15" s="50"/>
      <c r="X15" s="50"/>
      <c r="Y15" s="50"/>
      <c r="Z15" s="51"/>
    </row>
    <row r="16" spans="1:26">
      <c r="A16" s="30" t="s">
        <v>31</v>
      </c>
      <c r="B16" s="20">
        <v>42</v>
      </c>
      <c r="C16" s="20">
        <v>0</v>
      </c>
      <c r="D16" s="20">
        <v>5</v>
      </c>
      <c r="E16" s="20">
        <v>17</v>
      </c>
      <c r="F16" s="20">
        <v>29</v>
      </c>
      <c r="G16" s="20">
        <v>6</v>
      </c>
      <c r="H16" s="20">
        <v>5</v>
      </c>
      <c r="I16" s="20">
        <v>3</v>
      </c>
      <c r="J16" s="20">
        <v>0</v>
      </c>
      <c r="K16" s="20">
        <v>4</v>
      </c>
      <c r="L16" s="20">
        <v>1</v>
      </c>
      <c r="M16" s="20">
        <v>0</v>
      </c>
      <c r="N16" s="20">
        <v>0</v>
      </c>
      <c r="O16" s="20">
        <v>0</v>
      </c>
      <c r="P16" s="20">
        <v>0</v>
      </c>
      <c r="Q16" s="20">
        <v>112</v>
      </c>
      <c r="S16" s="49"/>
      <c r="T16" s="50"/>
      <c r="U16" s="50"/>
      <c r="V16" s="50"/>
      <c r="W16" s="50"/>
      <c r="X16" s="50"/>
      <c r="Y16" s="50"/>
      <c r="Z16" s="51"/>
    </row>
    <row r="17" spans="1:26">
      <c r="A17" s="30" t="s">
        <v>32</v>
      </c>
      <c r="B17" s="20">
        <v>12</v>
      </c>
      <c r="C17" s="20">
        <v>0</v>
      </c>
      <c r="D17" s="20">
        <v>0</v>
      </c>
      <c r="E17" s="20">
        <v>8</v>
      </c>
      <c r="F17" s="20">
        <v>2</v>
      </c>
      <c r="G17" s="20">
        <v>0</v>
      </c>
      <c r="H17" s="20">
        <v>0</v>
      </c>
      <c r="I17" s="20">
        <v>0</v>
      </c>
      <c r="J17" s="20">
        <v>0</v>
      </c>
      <c r="K17" s="20">
        <v>0</v>
      </c>
      <c r="L17" s="20">
        <v>0</v>
      </c>
      <c r="M17" s="20">
        <v>3</v>
      </c>
      <c r="N17" s="20">
        <v>0</v>
      </c>
      <c r="O17" s="20">
        <v>0</v>
      </c>
      <c r="P17" s="20">
        <v>0</v>
      </c>
      <c r="Q17" s="20">
        <v>25</v>
      </c>
      <c r="S17" s="49"/>
      <c r="T17" s="50"/>
      <c r="U17" s="50"/>
      <c r="V17" s="50"/>
      <c r="W17" s="50"/>
      <c r="X17" s="50"/>
      <c r="Y17" s="50"/>
      <c r="Z17" s="51"/>
    </row>
    <row r="18" spans="1:26">
      <c r="A18" s="30" t="s">
        <v>33</v>
      </c>
      <c r="B18" s="20">
        <v>18</v>
      </c>
      <c r="C18" s="20">
        <v>1</v>
      </c>
      <c r="D18" s="20">
        <v>0</v>
      </c>
      <c r="E18" s="20">
        <v>8</v>
      </c>
      <c r="F18" s="20">
        <v>8</v>
      </c>
      <c r="G18" s="20">
        <v>8</v>
      </c>
      <c r="H18" s="20">
        <v>0</v>
      </c>
      <c r="I18" s="20">
        <v>0</v>
      </c>
      <c r="J18" s="20">
        <v>0</v>
      </c>
      <c r="K18" s="20">
        <v>0</v>
      </c>
      <c r="L18" s="20">
        <v>1</v>
      </c>
      <c r="M18" s="20">
        <v>3</v>
      </c>
      <c r="N18" s="20">
        <v>0</v>
      </c>
      <c r="O18" s="20">
        <v>0</v>
      </c>
      <c r="P18" s="20">
        <v>0</v>
      </c>
      <c r="Q18" s="20">
        <v>47</v>
      </c>
      <c r="S18" s="49"/>
      <c r="T18" s="50"/>
      <c r="U18" s="50"/>
      <c r="V18" s="50"/>
      <c r="W18" s="50"/>
      <c r="X18" s="50"/>
      <c r="Y18" s="50"/>
      <c r="Z18" s="51"/>
    </row>
    <row r="19" spans="1:26">
      <c r="A19" s="30" t="s">
        <v>34</v>
      </c>
      <c r="B19" s="20">
        <v>24</v>
      </c>
      <c r="C19" s="20">
        <v>2</v>
      </c>
      <c r="D19" s="20">
        <v>2</v>
      </c>
      <c r="E19" s="20">
        <v>6</v>
      </c>
      <c r="F19" s="20">
        <v>13</v>
      </c>
      <c r="G19" s="20">
        <v>4</v>
      </c>
      <c r="H19" s="20">
        <v>3</v>
      </c>
      <c r="I19" s="20">
        <v>0</v>
      </c>
      <c r="J19" s="20">
        <v>0</v>
      </c>
      <c r="K19" s="20">
        <v>0</v>
      </c>
      <c r="L19" s="20">
        <v>1</v>
      </c>
      <c r="M19" s="20">
        <v>3</v>
      </c>
      <c r="N19" s="20">
        <v>0</v>
      </c>
      <c r="O19" s="20">
        <v>0</v>
      </c>
      <c r="P19" s="20">
        <v>0</v>
      </c>
      <c r="Q19" s="20">
        <v>58</v>
      </c>
      <c r="S19" s="49"/>
      <c r="T19" s="50"/>
      <c r="U19" s="50"/>
      <c r="V19" s="50"/>
      <c r="W19" s="50"/>
      <c r="X19" s="50"/>
      <c r="Y19" s="50"/>
      <c r="Z19" s="51"/>
    </row>
    <row r="20" spans="1:26">
      <c r="A20" s="30" t="s">
        <v>35</v>
      </c>
      <c r="B20" s="20">
        <v>48</v>
      </c>
      <c r="C20" s="20">
        <v>7</v>
      </c>
      <c r="D20" s="20">
        <v>1</v>
      </c>
      <c r="E20" s="20">
        <v>6</v>
      </c>
      <c r="F20" s="20">
        <v>39</v>
      </c>
      <c r="G20" s="20">
        <v>17</v>
      </c>
      <c r="H20" s="20">
        <v>3</v>
      </c>
      <c r="I20" s="20">
        <v>2</v>
      </c>
      <c r="J20" s="20">
        <v>0</v>
      </c>
      <c r="K20" s="20">
        <v>9</v>
      </c>
      <c r="L20" s="20">
        <v>0</v>
      </c>
      <c r="M20" s="20">
        <v>5</v>
      </c>
      <c r="N20" s="20">
        <v>0</v>
      </c>
      <c r="O20" s="20">
        <v>0</v>
      </c>
      <c r="P20" s="20">
        <v>0</v>
      </c>
      <c r="Q20" s="20">
        <v>137</v>
      </c>
      <c r="S20" s="49"/>
      <c r="T20" s="50"/>
      <c r="U20" s="50"/>
      <c r="V20" s="50"/>
      <c r="W20" s="50"/>
      <c r="X20" s="50"/>
      <c r="Y20" s="50"/>
      <c r="Z20" s="51"/>
    </row>
    <row r="21" spans="1:26">
      <c r="A21" s="30" t="s">
        <v>36</v>
      </c>
      <c r="B21" s="20">
        <v>3</v>
      </c>
      <c r="C21" s="20">
        <v>0</v>
      </c>
      <c r="D21" s="20">
        <v>0</v>
      </c>
      <c r="E21" s="20">
        <v>0</v>
      </c>
      <c r="F21" s="20">
        <v>0</v>
      </c>
      <c r="G21" s="20">
        <v>1</v>
      </c>
      <c r="H21" s="20">
        <v>0</v>
      </c>
      <c r="I21" s="20">
        <v>0</v>
      </c>
      <c r="J21" s="20">
        <v>0</v>
      </c>
      <c r="K21" s="20">
        <v>0</v>
      </c>
      <c r="L21" s="20">
        <v>0</v>
      </c>
      <c r="M21" s="20">
        <v>1</v>
      </c>
      <c r="N21" s="20">
        <v>0</v>
      </c>
      <c r="O21" s="20">
        <v>0</v>
      </c>
      <c r="P21" s="20">
        <v>0</v>
      </c>
      <c r="Q21" s="20">
        <v>5</v>
      </c>
      <c r="S21" s="49"/>
      <c r="T21" s="50"/>
      <c r="U21" s="50"/>
      <c r="V21" s="50"/>
      <c r="W21" s="50"/>
      <c r="X21" s="50"/>
      <c r="Y21" s="50"/>
      <c r="Z21" s="51"/>
    </row>
    <row r="22" spans="1:26">
      <c r="A22" s="30" t="s">
        <v>37</v>
      </c>
      <c r="B22" s="20">
        <v>53</v>
      </c>
      <c r="C22" s="20">
        <v>1</v>
      </c>
      <c r="D22" s="20">
        <v>8</v>
      </c>
      <c r="E22" s="20">
        <v>17</v>
      </c>
      <c r="F22" s="20">
        <v>8</v>
      </c>
      <c r="G22" s="20">
        <v>6</v>
      </c>
      <c r="H22" s="20">
        <v>0</v>
      </c>
      <c r="I22" s="20">
        <v>2</v>
      </c>
      <c r="J22" s="20">
        <v>0</v>
      </c>
      <c r="K22" s="20">
        <v>5</v>
      </c>
      <c r="L22" s="20">
        <v>0</v>
      </c>
      <c r="M22" s="20">
        <v>5</v>
      </c>
      <c r="N22" s="20">
        <v>0</v>
      </c>
      <c r="O22" s="20">
        <v>0</v>
      </c>
      <c r="P22" s="20">
        <v>0</v>
      </c>
      <c r="Q22" s="20">
        <v>105</v>
      </c>
      <c r="S22" s="49"/>
      <c r="T22" s="50"/>
      <c r="U22" s="50"/>
      <c r="V22" s="50"/>
      <c r="W22" s="50"/>
      <c r="X22" s="50"/>
      <c r="Y22" s="50"/>
      <c r="Z22" s="51"/>
    </row>
    <row r="23" spans="1:26">
      <c r="A23" s="30" t="s">
        <v>38</v>
      </c>
      <c r="B23" s="20">
        <v>2</v>
      </c>
      <c r="C23" s="20">
        <v>0</v>
      </c>
      <c r="D23" s="20">
        <v>0</v>
      </c>
      <c r="E23" s="20">
        <v>0</v>
      </c>
      <c r="F23" s="20">
        <v>0</v>
      </c>
      <c r="G23" s="20">
        <v>1</v>
      </c>
      <c r="H23" s="20">
        <v>0</v>
      </c>
      <c r="I23" s="20">
        <v>0</v>
      </c>
      <c r="J23" s="20">
        <v>0</v>
      </c>
      <c r="K23" s="20">
        <v>0</v>
      </c>
      <c r="L23" s="20">
        <v>0</v>
      </c>
      <c r="M23" s="20">
        <v>1</v>
      </c>
      <c r="N23" s="20">
        <v>0</v>
      </c>
      <c r="O23" s="20">
        <v>0</v>
      </c>
      <c r="P23" s="20">
        <v>0</v>
      </c>
      <c r="Q23" s="20">
        <v>4</v>
      </c>
      <c r="S23" s="49"/>
      <c r="T23" s="50"/>
      <c r="U23" s="50"/>
      <c r="V23" s="50"/>
      <c r="W23" s="50"/>
      <c r="X23" s="50"/>
      <c r="Y23" s="50"/>
      <c r="Z23" s="51"/>
    </row>
    <row r="24" spans="1:26">
      <c r="A24" s="30" t="s">
        <v>39</v>
      </c>
      <c r="B24" s="20">
        <v>24</v>
      </c>
      <c r="C24" s="20">
        <v>0</v>
      </c>
      <c r="D24" s="20">
        <v>1</v>
      </c>
      <c r="E24" s="20">
        <v>0</v>
      </c>
      <c r="F24" s="20">
        <v>20</v>
      </c>
      <c r="G24" s="20">
        <v>3</v>
      </c>
      <c r="H24" s="20">
        <v>1</v>
      </c>
      <c r="I24" s="20">
        <v>3</v>
      </c>
      <c r="J24" s="20">
        <v>0</v>
      </c>
      <c r="K24" s="20">
        <v>1</v>
      </c>
      <c r="L24" s="20">
        <v>1</v>
      </c>
      <c r="M24" s="20">
        <v>1</v>
      </c>
      <c r="N24" s="20">
        <v>0</v>
      </c>
      <c r="O24" s="20">
        <v>0</v>
      </c>
      <c r="P24" s="20">
        <v>1</v>
      </c>
      <c r="Q24" s="20">
        <v>56</v>
      </c>
      <c r="S24" s="49"/>
      <c r="T24" s="50"/>
      <c r="U24" s="50"/>
      <c r="V24" s="50"/>
      <c r="W24" s="50"/>
      <c r="X24" s="50"/>
      <c r="Y24" s="50"/>
      <c r="Z24" s="51"/>
    </row>
    <row r="25" spans="1:26">
      <c r="A25" s="30" t="s">
        <v>40</v>
      </c>
      <c r="B25" s="20">
        <v>18</v>
      </c>
      <c r="C25" s="20">
        <v>2</v>
      </c>
      <c r="D25" s="20">
        <v>1</v>
      </c>
      <c r="E25" s="20">
        <v>4</v>
      </c>
      <c r="F25" s="20">
        <v>8</v>
      </c>
      <c r="G25" s="20">
        <v>4</v>
      </c>
      <c r="H25" s="20">
        <v>1</v>
      </c>
      <c r="I25" s="20">
        <v>3</v>
      </c>
      <c r="J25" s="20">
        <v>0</v>
      </c>
      <c r="K25" s="20">
        <v>1</v>
      </c>
      <c r="L25" s="20">
        <v>0</v>
      </c>
      <c r="M25" s="20">
        <v>4</v>
      </c>
      <c r="N25" s="20">
        <v>0</v>
      </c>
      <c r="O25" s="20">
        <v>0</v>
      </c>
      <c r="P25" s="20">
        <v>0</v>
      </c>
      <c r="Q25" s="20">
        <v>46</v>
      </c>
      <c r="S25" s="49"/>
      <c r="T25" s="50"/>
      <c r="U25" s="50"/>
      <c r="V25" s="50"/>
      <c r="W25" s="50"/>
      <c r="X25" s="50"/>
      <c r="Y25" s="50"/>
      <c r="Z25" s="51"/>
    </row>
    <row r="26" spans="1:26">
      <c r="A26" s="30" t="s">
        <v>41</v>
      </c>
      <c r="B26" s="20">
        <v>7</v>
      </c>
      <c r="C26" s="20">
        <v>1</v>
      </c>
      <c r="D26" s="20">
        <v>0</v>
      </c>
      <c r="E26" s="20">
        <v>1</v>
      </c>
      <c r="F26" s="20">
        <v>0</v>
      </c>
      <c r="G26" s="20">
        <v>1</v>
      </c>
      <c r="H26" s="20">
        <v>0</v>
      </c>
      <c r="I26" s="20">
        <v>0</v>
      </c>
      <c r="J26" s="20">
        <v>0</v>
      </c>
      <c r="K26" s="20">
        <v>0</v>
      </c>
      <c r="L26" s="20">
        <v>0</v>
      </c>
      <c r="M26" s="20">
        <v>1</v>
      </c>
      <c r="N26" s="20">
        <v>0</v>
      </c>
      <c r="O26" s="20">
        <v>0</v>
      </c>
      <c r="P26" s="20">
        <v>0</v>
      </c>
      <c r="Q26" s="20">
        <v>11</v>
      </c>
      <c r="S26" s="49"/>
      <c r="T26" s="50"/>
      <c r="U26" s="50"/>
      <c r="V26" s="50"/>
      <c r="W26" s="50"/>
      <c r="X26" s="50"/>
      <c r="Y26" s="50"/>
      <c r="Z26" s="51"/>
    </row>
    <row r="27" spans="1:26" ht="15" thickBot="1">
      <c r="A27" s="30" t="s">
        <v>42</v>
      </c>
      <c r="B27" s="20">
        <v>5</v>
      </c>
      <c r="C27" s="20">
        <v>0</v>
      </c>
      <c r="D27" s="20">
        <v>0</v>
      </c>
      <c r="E27" s="20">
        <v>0</v>
      </c>
      <c r="F27" s="20">
        <v>2</v>
      </c>
      <c r="G27" s="20">
        <v>1</v>
      </c>
      <c r="H27" s="20">
        <v>0</v>
      </c>
      <c r="I27" s="20">
        <v>1</v>
      </c>
      <c r="J27" s="20">
        <v>0</v>
      </c>
      <c r="K27" s="20">
        <v>0</v>
      </c>
      <c r="L27" s="20">
        <v>0</v>
      </c>
      <c r="M27" s="20">
        <v>0</v>
      </c>
      <c r="N27" s="20">
        <v>0</v>
      </c>
      <c r="O27" s="20">
        <v>0</v>
      </c>
      <c r="P27" s="20">
        <v>0</v>
      </c>
      <c r="Q27" s="20">
        <v>9</v>
      </c>
      <c r="S27" s="52"/>
      <c r="T27" s="53"/>
      <c r="U27" s="53"/>
      <c r="V27" s="53"/>
      <c r="W27" s="53"/>
      <c r="X27" s="53"/>
      <c r="Y27" s="53"/>
      <c r="Z27" s="54"/>
    </row>
    <row r="28" spans="1:26">
      <c r="A28" s="30" t="s">
        <v>43</v>
      </c>
      <c r="B28" s="20">
        <v>3</v>
      </c>
      <c r="C28" s="20">
        <v>0</v>
      </c>
      <c r="D28" s="20">
        <v>0</v>
      </c>
      <c r="E28" s="20">
        <v>0</v>
      </c>
      <c r="F28" s="20">
        <v>0</v>
      </c>
      <c r="G28" s="20">
        <v>0</v>
      </c>
      <c r="H28" s="20">
        <v>0</v>
      </c>
      <c r="I28" s="20">
        <v>0</v>
      </c>
      <c r="J28" s="20">
        <v>0</v>
      </c>
      <c r="K28" s="20">
        <v>0</v>
      </c>
      <c r="L28" s="20">
        <v>0</v>
      </c>
      <c r="M28" s="20">
        <v>0</v>
      </c>
      <c r="N28" s="20">
        <v>0</v>
      </c>
      <c r="O28" s="20">
        <v>0</v>
      </c>
      <c r="P28" s="20">
        <v>0</v>
      </c>
      <c r="Q28" s="20">
        <v>3</v>
      </c>
    </row>
    <row r="29" spans="1:26">
      <c r="A29" s="30" t="s">
        <v>44</v>
      </c>
      <c r="B29" s="20">
        <v>6</v>
      </c>
      <c r="C29" s="20">
        <v>0</v>
      </c>
      <c r="D29" s="20">
        <v>0</v>
      </c>
      <c r="E29" s="20">
        <v>0</v>
      </c>
      <c r="F29" s="20">
        <v>0</v>
      </c>
      <c r="G29" s="20">
        <v>1</v>
      </c>
      <c r="H29" s="20">
        <v>0</v>
      </c>
      <c r="I29" s="20">
        <v>0</v>
      </c>
      <c r="J29" s="20">
        <v>0</v>
      </c>
      <c r="K29" s="20">
        <v>0</v>
      </c>
      <c r="L29" s="20">
        <v>0</v>
      </c>
      <c r="M29" s="20">
        <v>0</v>
      </c>
      <c r="N29" s="20">
        <v>0</v>
      </c>
      <c r="O29" s="20">
        <v>0</v>
      </c>
      <c r="P29" s="20">
        <v>0</v>
      </c>
      <c r="Q29" s="20">
        <v>7</v>
      </c>
    </row>
    <row r="30" spans="1:26">
      <c r="A30" s="30" t="s">
        <v>45</v>
      </c>
      <c r="B30" s="20">
        <v>49</v>
      </c>
      <c r="C30" s="20">
        <v>1</v>
      </c>
      <c r="D30" s="20">
        <v>4</v>
      </c>
      <c r="E30" s="20">
        <v>20</v>
      </c>
      <c r="F30" s="20">
        <v>9</v>
      </c>
      <c r="G30" s="20">
        <v>12</v>
      </c>
      <c r="H30" s="20">
        <v>3</v>
      </c>
      <c r="I30" s="20">
        <v>1</v>
      </c>
      <c r="J30" s="20">
        <v>0</v>
      </c>
      <c r="K30" s="20">
        <v>5</v>
      </c>
      <c r="L30" s="20">
        <v>3</v>
      </c>
      <c r="M30" s="20">
        <v>2</v>
      </c>
      <c r="N30" s="20">
        <v>0</v>
      </c>
      <c r="O30" s="20">
        <v>0</v>
      </c>
      <c r="P30" s="20">
        <v>0</v>
      </c>
      <c r="Q30" s="20">
        <v>109</v>
      </c>
    </row>
    <row r="31" spans="1:26">
      <c r="A31" s="30" t="s">
        <v>46</v>
      </c>
      <c r="B31" s="20">
        <v>9</v>
      </c>
      <c r="C31" s="20">
        <v>1</v>
      </c>
      <c r="D31" s="20">
        <v>0</v>
      </c>
      <c r="E31" s="20">
        <v>5</v>
      </c>
      <c r="F31" s="20">
        <v>0</v>
      </c>
      <c r="G31" s="20">
        <v>4</v>
      </c>
      <c r="H31" s="20">
        <v>1</v>
      </c>
      <c r="I31" s="20">
        <v>1</v>
      </c>
      <c r="J31" s="20">
        <v>0</v>
      </c>
      <c r="K31" s="20">
        <v>0</v>
      </c>
      <c r="L31" s="20">
        <v>0</v>
      </c>
      <c r="M31" s="20">
        <v>5</v>
      </c>
      <c r="N31" s="20">
        <v>0</v>
      </c>
      <c r="O31" s="20">
        <v>0</v>
      </c>
      <c r="P31" s="20">
        <v>1</v>
      </c>
      <c r="Q31" s="20">
        <v>27</v>
      </c>
    </row>
    <row r="32" spans="1:26">
      <c r="A32" s="30" t="s">
        <v>47</v>
      </c>
      <c r="B32" s="20">
        <v>78</v>
      </c>
      <c r="C32" s="20">
        <v>6</v>
      </c>
      <c r="D32" s="20">
        <v>0</v>
      </c>
      <c r="E32" s="20">
        <v>28</v>
      </c>
      <c r="F32" s="20">
        <v>37</v>
      </c>
      <c r="G32" s="20">
        <v>27</v>
      </c>
      <c r="H32" s="20">
        <v>3</v>
      </c>
      <c r="I32" s="20">
        <v>7</v>
      </c>
      <c r="J32" s="20">
        <v>0</v>
      </c>
      <c r="K32" s="20">
        <v>17</v>
      </c>
      <c r="L32" s="20">
        <v>3</v>
      </c>
      <c r="M32" s="20">
        <v>1</v>
      </c>
      <c r="N32" s="20">
        <v>1</v>
      </c>
      <c r="O32" s="20">
        <v>0</v>
      </c>
      <c r="P32" s="20">
        <v>0</v>
      </c>
      <c r="Q32" s="20">
        <v>208</v>
      </c>
    </row>
    <row r="33" spans="1:17">
      <c r="A33" s="30" t="s">
        <v>48</v>
      </c>
      <c r="B33" s="20">
        <v>11</v>
      </c>
      <c r="C33" s="20">
        <v>0</v>
      </c>
      <c r="D33" s="20">
        <v>1</v>
      </c>
      <c r="E33" s="20">
        <v>3</v>
      </c>
      <c r="F33" s="20">
        <v>2</v>
      </c>
      <c r="G33" s="20">
        <v>2</v>
      </c>
      <c r="H33" s="20">
        <v>0</v>
      </c>
      <c r="I33" s="20">
        <v>0</v>
      </c>
      <c r="J33" s="20">
        <v>1</v>
      </c>
      <c r="K33" s="20">
        <v>0</v>
      </c>
      <c r="L33" s="20">
        <v>0</v>
      </c>
      <c r="M33" s="20">
        <v>0</v>
      </c>
      <c r="N33" s="20">
        <v>0</v>
      </c>
      <c r="O33" s="20">
        <v>0</v>
      </c>
      <c r="P33" s="20">
        <v>0</v>
      </c>
      <c r="Q33" s="20">
        <v>20</v>
      </c>
    </row>
    <row r="34" spans="1:17">
      <c r="A34" s="30" t="s">
        <v>49</v>
      </c>
      <c r="B34" s="20">
        <v>37</v>
      </c>
      <c r="C34" s="20">
        <v>5</v>
      </c>
      <c r="D34" s="20">
        <v>1</v>
      </c>
      <c r="E34" s="20">
        <v>19</v>
      </c>
      <c r="F34" s="20">
        <v>11</v>
      </c>
      <c r="G34" s="20">
        <v>12</v>
      </c>
      <c r="H34" s="20">
        <v>2</v>
      </c>
      <c r="I34" s="20">
        <v>4</v>
      </c>
      <c r="J34" s="20">
        <v>1</v>
      </c>
      <c r="K34" s="20">
        <v>1</v>
      </c>
      <c r="L34" s="20">
        <v>1</v>
      </c>
      <c r="M34" s="20">
        <v>12</v>
      </c>
      <c r="N34" s="20">
        <v>0</v>
      </c>
      <c r="O34" s="20">
        <v>0</v>
      </c>
      <c r="P34" s="20">
        <v>0</v>
      </c>
      <c r="Q34" s="20">
        <v>106</v>
      </c>
    </row>
    <row r="35" spans="1:17">
      <c r="A35" s="30" t="s">
        <v>50</v>
      </c>
      <c r="B35" s="20">
        <v>0</v>
      </c>
      <c r="C35" s="20">
        <v>0</v>
      </c>
      <c r="D35" s="20">
        <v>0</v>
      </c>
      <c r="E35" s="20">
        <v>0</v>
      </c>
      <c r="F35" s="20">
        <v>0</v>
      </c>
      <c r="G35" s="20">
        <v>0</v>
      </c>
      <c r="H35" s="20">
        <v>0</v>
      </c>
      <c r="I35" s="20">
        <v>2</v>
      </c>
      <c r="J35" s="20">
        <v>0</v>
      </c>
      <c r="K35" s="20">
        <v>0</v>
      </c>
      <c r="L35" s="20">
        <v>1</v>
      </c>
      <c r="M35" s="20">
        <v>0</v>
      </c>
      <c r="N35" s="20">
        <v>0</v>
      </c>
      <c r="O35" s="20">
        <v>0</v>
      </c>
      <c r="P35" s="20">
        <v>0</v>
      </c>
      <c r="Q35" s="20">
        <v>3</v>
      </c>
    </row>
    <row r="36" spans="1:17">
      <c r="A36" s="30" t="s">
        <v>51</v>
      </c>
      <c r="B36" s="20">
        <v>7</v>
      </c>
      <c r="C36" s="20">
        <v>1</v>
      </c>
      <c r="D36" s="20">
        <v>0</v>
      </c>
      <c r="E36" s="20">
        <v>5</v>
      </c>
      <c r="F36" s="20">
        <v>0</v>
      </c>
      <c r="G36" s="20">
        <v>3</v>
      </c>
      <c r="H36" s="20">
        <v>2</v>
      </c>
      <c r="I36" s="20">
        <v>0</v>
      </c>
      <c r="J36" s="20">
        <v>1</v>
      </c>
      <c r="K36" s="20">
        <v>0</v>
      </c>
      <c r="L36" s="20">
        <v>0</v>
      </c>
      <c r="M36" s="20">
        <v>0</v>
      </c>
      <c r="N36" s="20">
        <v>0</v>
      </c>
      <c r="O36" s="20">
        <v>0</v>
      </c>
      <c r="P36" s="20">
        <v>0</v>
      </c>
      <c r="Q36" s="20">
        <v>19</v>
      </c>
    </row>
    <row r="37" spans="1:17">
      <c r="A37" s="30" t="s">
        <v>52</v>
      </c>
      <c r="B37" s="20">
        <v>8</v>
      </c>
      <c r="C37" s="20">
        <v>0</v>
      </c>
      <c r="D37" s="20">
        <v>0</v>
      </c>
      <c r="E37" s="20">
        <v>4</v>
      </c>
      <c r="F37" s="20">
        <v>3</v>
      </c>
      <c r="G37" s="20">
        <v>5</v>
      </c>
      <c r="H37" s="20">
        <v>0</v>
      </c>
      <c r="I37" s="20">
        <v>0</v>
      </c>
      <c r="J37" s="20">
        <v>0</v>
      </c>
      <c r="K37" s="20">
        <v>0</v>
      </c>
      <c r="L37" s="20">
        <v>1</v>
      </c>
      <c r="M37" s="20">
        <v>0</v>
      </c>
      <c r="N37" s="20">
        <v>0</v>
      </c>
      <c r="O37" s="20">
        <v>0</v>
      </c>
      <c r="P37" s="20">
        <v>0</v>
      </c>
      <c r="Q37" s="20">
        <v>21</v>
      </c>
    </row>
    <row r="38" spans="1:17">
      <c r="A38" s="30" t="s">
        <v>53</v>
      </c>
      <c r="B38" s="20">
        <v>39</v>
      </c>
      <c r="C38" s="20">
        <v>3</v>
      </c>
      <c r="D38" s="20">
        <v>5</v>
      </c>
      <c r="E38" s="20">
        <v>23</v>
      </c>
      <c r="F38" s="20">
        <v>20</v>
      </c>
      <c r="G38" s="20">
        <v>29</v>
      </c>
      <c r="H38" s="20">
        <v>5</v>
      </c>
      <c r="I38" s="20">
        <v>3</v>
      </c>
      <c r="J38" s="20">
        <v>0</v>
      </c>
      <c r="K38" s="20">
        <v>4</v>
      </c>
      <c r="L38" s="20">
        <v>1</v>
      </c>
      <c r="M38" s="20">
        <v>4</v>
      </c>
      <c r="N38" s="20">
        <v>0</v>
      </c>
      <c r="O38" s="20">
        <v>1</v>
      </c>
      <c r="P38" s="20">
        <v>0</v>
      </c>
      <c r="Q38" s="20">
        <v>137</v>
      </c>
    </row>
    <row r="39" spans="1:17">
      <c r="A39" s="30" t="s">
        <v>54</v>
      </c>
      <c r="B39" s="20">
        <v>38</v>
      </c>
      <c r="C39" s="20">
        <v>8</v>
      </c>
      <c r="D39" s="20">
        <v>4</v>
      </c>
      <c r="E39" s="20">
        <v>23</v>
      </c>
      <c r="F39" s="20">
        <v>22</v>
      </c>
      <c r="G39" s="20">
        <v>33</v>
      </c>
      <c r="H39" s="20">
        <v>5</v>
      </c>
      <c r="I39" s="20">
        <v>1</v>
      </c>
      <c r="J39" s="20">
        <v>0</v>
      </c>
      <c r="K39" s="20">
        <v>1</v>
      </c>
      <c r="L39" s="20">
        <v>4</v>
      </c>
      <c r="M39" s="20">
        <v>0</v>
      </c>
      <c r="N39" s="20">
        <v>0</v>
      </c>
      <c r="O39" s="20">
        <v>3</v>
      </c>
      <c r="P39" s="20">
        <v>1</v>
      </c>
      <c r="Q39" s="20">
        <v>143</v>
      </c>
    </row>
    <row r="40" spans="1:17">
      <c r="A40" s="30" t="s">
        <v>55</v>
      </c>
      <c r="B40" s="20">
        <v>19</v>
      </c>
      <c r="C40" s="20">
        <v>0</v>
      </c>
      <c r="D40" s="20">
        <v>1</v>
      </c>
      <c r="E40" s="20">
        <v>4</v>
      </c>
      <c r="F40" s="20">
        <v>8</v>
      </c>
      <c r="G40" s="20">
        <v>4</v>
      </c>
      <c r="H40" s="20">
        <v>1</v>
      </c>
      <c r="I40" s="20">
        <v>3</v>
      </c>
      <c r="J40" s="20">
        <v>0</v>
      </c>
      <c r="K40" s="20">
        <v>1</v>
      </c>
      <c r="L40" s="20">
        <v>2</v>
      </c>
      <c r="M40" s="20">
        <v>2</v>
      </c>
      <c r="N40" s="20">
        <v>0</v>
      </c>
      <c r="O40" s="20">
        <v>1</v>
      </c>
      <c r="P40" s="20">
        <v>0</v>
      </c>
      <c r="Q40" s="20">
        <v>46</v>
      </c>
    </row>
    <row r="41" spans="1:17">
      <c r="A41" s="30" t="s">
        <v>56</v>
      </c>
      <c r="B41" s="20">
        <v>6</v>
      </c>
      <c r="C41" s="20">
        <v>1</v>
      </c>
      <c r="D41" s="20">
        <v>1</v>
      </c>
      <c r="E41" s="20">
        <v>2</v>
      </c>
      <c r="F41" s="20">
        <v>0</v>
      </c>
      <c r="G41" s="20">
        <v>2</v>
      </c>
      <c r="H41" s="20">
        <v>0</v>
      </c>
      <c r="I41" s="20">
        <v>2</v>
      </c>
      <c r="J41" s="20">
        <v>0</v>
      </c>
      <c r="K41" s="20">
        <v>0</v>
      </c>
      <c r="L41" s="20">
        <v>1</v>
      </c>
      <c r="M41" s="20">
        <v>0</v>
      </c>
      <c r="N41" s="20">
        <v>0</v>
      </c>
      <c r="O41" s="20">
        <v>0</v>
      </c>
      <c r="P41" s="20">
        <v>0</v>
      </c>
      <c r="Q41" s="20">
        <v>15</v>
      </c>
    </row>
    <row r="42" spans="1:17">
      <c r="A42" s="30" t="s">
        <v>89</v>
      </c>
      <c r="B42" s="20">
        <v>0</v>
      </c>
      <c r="C42" s="20">
        <v>0</v>
      </c>
      <c r="D42" s="20">
        <v>0</v>
      </c>
      <c r="E42" s="20">
        <v>0</v>
      </c>
      <c r="F42" s="20">
        <v>0</v>
      </c>
      <c r="G42" s="20">
        <v>0</v>
      </c>
      <c r="H42" s="20">
        <v>0</v>
      </c>
      <c r="I42" s="20">
        <v>0</v>
      </c>
      <c r="J42" s="20">
        <v>0</v>
      </c>
      <c r="K42" s="20">
        <v>0</v>
      </c>
      <c r="L42" s="20">
        <v>0</v>
      </c>
      <c r="M42" s="20">
        <v>0</v>
      </c>
      <c r="N42" s="20">
        <v>0</v>
      </c>
      <c r="O42" s="20">
        <v>0</v>
      </c>
      <c r="P42" s="20">
        <v>0</v>
      </c>
      <c r="Q42" s="20">
        <v>0</v>
      </c>
    </row>
    <row r="43" spans="1:17">
      <c r="A43" s="30" t="s">
        <v>57</v>
      </c>
      <c r="B43" s="20">
        <v>363</v>
      </c>
      <c r="C43" s="20">
        <v>57</v>
      </c>
      <c r="D43" s="20">
        <v>40</v>
      </c>
      <c r="E43" s="20">
        <v>371</v>
      </c>
      <c r="F43" s="20">
        <v>143</v>
      </c>
      <c r="G43" s="20">
        <v>116</v>
      </c>
      <c r="H43" s="20">
        <v>8</v>
      </c>
      <c r="I43" s="20">
        <v>22</v>
      </c>
      <c r="J43" s="20">
        <v>6</v>
      </c>
      <c r="K43" s="20">
        <v>120</v>
      </c>
      <c r="L43" s="20">
        <v>38</v>
      </c>
      <c r="M43" s="20">
        <v>20</v>
      </c>
      <c r="N43" s="20">
        <v>0</v>
      </c>
      <c r="O43" s="20">
        <v>2</v>
      </c>
      <c r="P43" s="20">
        <v>0</v>
      </c>
      <c r="Q43" s="20">
        <v>1306</v>
      </c>
    </row>
    <row r="44" spans="1:17">
      <c r="A44" s="30" t="s">
        <v>58</v>
      </c>
      <c r="B44" s="20">
        <v>23</v>
      </c>
      <c r="C44" s="20">
        <v>7</v>
      </c>
      <c r="D44" s="20">
        <v>5</v>
      </c>
      <c r="E44" s="20">
        <v>8</v>
      </c>
      <c r="F44" s="20">
        <v>0</v>
      </c>
      <c r="G44" s="20">
        <v>12</v>
      </c>
      <c r="H44" s="20">
        <v>3</v>
      </c>
      <c r="I44" s="20">
        <v>2</v>
      </c>
      <c r="J44" s="20">
        <v>0</v>
      </c>
      <c r="K44" s="20">
        <v>1</v>
      </c>
      <c r="L44" s="20">
        <v>1</v>
      </c>
      <c r="M44" s="20">
        <v>4</v>
      </c>
      <c r="N44" s="20">
        <v>0</v>
      </c>
      <c r="O44" s="20">
        <v>2</v>
      </c>
      <c r="P44" s="20">
        <v>0</v>
      </c>
      <c r="Q44" s="20">
        <v>68</v>
      </c>
    </row>
    <row r="45" spans="1:17">
      <c r="A45" s="30" t="s">
        <v>59</v>
      </c>
      <c r="B45" s="20">
        <v>11</v>
      </c>
      <c r="C45" s="20">
        <v>0</v>
      </c>
      <c r="D45" s="20">
        <v>1</v>
      </c>
      <c r="E45" s="20">
        <v>10</v>
      </c>
      <c r="F45" s="20">
        <v>5</v>
      </c>
      <c r="G45" s="20">
        <v>7</v>
      </c>
      <c r="H45" s="20">
        <v>2</v>
      </c>
      <c r="I45" s="20">
        <v>0</v>
      </c>
      <c r="J45" s="20">
        <v>0</v>
      </c>
      <c r="K45" s="20">
        <v>1</v>
      </c>
      <c r="L45" s="20">
        <v>0</v>
      </c>
      <c r="M45" s="20">
        <v>0</v>
      </c>
      <c r="N45" s="20">
        <v>0</v>
      </c>
      <c r="O45" s="20">
        <v>1</v>
      </c>
      <c r="P45" s="20">
        <v>0</v>
      </c>
      <c r="Q45" s="20">
        <v>38</v>
      </c>
    </row>
    <row r="46" spans="1:17">
      <c r="A46" s="30" t="s">
        <v>60</v>
      </c>
      <c r="B46" s="20">
        <v>9</v>
      </c>
      <c r="C46" s="20">
        <v>1</v>
      </c>
      <c r="D46" s="20">
        <v>0</v>
      </c>
      <c r="E46" s="20">
        <v>4</v>
      </c>
      <c r="F46" s="20">
        <v>2</v>
      </c>
      <c r="G46" s="20">
        <v>5</v>
      </c>
      <c r="H46" s="20">
        <v>3</v>
      </c>
      <c r="I46" s="20">
        <v>0</v>
      </c>
      <c r="J46" s="20">
        <v>0</v>
      </c>
      <c r="K46" s="20">
        <v>1</v>
      </c>
      <c r="L46" s="20">
        <v>1</v>
      </c>
      <c r="M46" s="20">
        <v>2</v>
      </c>
      <c r="N46" s="20">
        <v>0</v>
      </c>
      <c r="O46" s="20">
        <v>0</v>
      </c>
      <c r="P46" s="20">
        <v>1</v>
      </c>
      <c r="Q46" s="20">
        <v>29</v>
      </c>
    </row>
    <row r="47" spans="1:17">
      <c r="A47" s="30" t="s">
        <v>61</v>
      </c>
      <c r="B47" s="20">
        <v>88</v>
      </c>
      <c r="C47" s="20">
        <v>9</v>
      </c>
      <c r="D47" s="20">
        <v>3</v>
      </c>
      <c r="E47" s="20">
        <v>19</v>
      </c>
      <c r="F47" s="20">
        <v>23</v>
      </c>
      <c r="G47" s="20">
        <v>10</v>
      </c>
      <c r="H47" s="20">
        <v>6</v>
      </c>
      <c r="I47" s="20">
        <v>0</v>
      </c>
      <c r="J47" s="20">
        <v>0</v>
      </c>
      <c r="K47" s="20">
        <v>3</v>
      </c>
      <c r="L47" s="20">
        <v>4</v>
      </c>
      <c r="M47" s="20">
        <v>10</v>
      </c>
      <c r="N47" s="20">
        <v>0</v>
      </c>
      <c r="O47" s="20">
        <v>0</v>
      </c>
      <c r="P47" s="20">
        <v>0</v>
      </c>
      <c r="Q47" s="20">
        <v>175</v>
      </c>
    </row>
    <row r="48" spans="1:17">
      <c r="A48" s="30" t="s">
        <v>62</v>
      </c>
      <c r="B48" s="20">
        <v>38</v>
      </c>
      <c r="C48" s="20">
        <v>1</v>
      </c>
      <c r="D48" s="20">
        <v>1</v>
      </c>
      <c r="E48" s="20">
        <v>8</v>
      </c>
      <c r="F48" s="20">
        <v>6</v>
      </c>
      <c r="G48" s="20">
        <v>31</v>
      </c>
      <c r="H48" s="20">
        <v>2</v>
      </c>
      <c r="I48" s="20">
        <v>2</v>
      </c>
      <c r="J48" s="20">
        <v>1</v>
      </c>
      <c r="K48" s="20">
        <v>0</v>
      </c>
      <c r="L48" s="20">
        <v>2</v>
      </c>
      <c r="M48" s="20">
        <v>1</v>
      </c>
      <c r="N48" s="20">
        <v>0</v>
      </c>
      <c r="O48" s="20">
        <v>0</v>
      </c>
      <c r="P48" s="20">
        <v>0</v>
      </c>
      <c r="Q48" s="20">
        <v>93</v>
      </c>
    </row>
    <row r="49" spans="1:17">
      <c r="A49" s="30" t="s">
        <v>63</v>
      </c>
      <c r="B49" s="20">
        <v>3</v>
      </c>
      <c r="C49" s="20">
        <v>0</v>
      </c>
      <c r="D49" s="20">
        <v>2</v>
      </c>
      <c r="E49" s="20">
        <v>0</v>
      </c>
      <c r="F49" s="20">
        <v>0</v>
      </c>
      <c r="G49" s="20">
        <v>2</v>
      </c>
      <c r="H49" s="20">
        <v>0</v>
      </c>
      <c r="I49" s="20">
        <v>0</v>
      </c>
      <c r="J49" s="20">
        <v>0</v>
      </c>
      <c r="K49" s="20">
        <v>1</v>
      </c>
      <c r="L49" s="20">
        <v>0</v>
      </c>
      <c r="M49" s="20">
        <v>1</v>
      </c>
      <c r="N49" s="20">
        <v>0</v>
      </c>
      <c r="O49" s="20">
        <v>0</v>
      </c>
      <c r="P49" s="20">
        <v>0</v>
      </c>
      <c r="Q49" s="20">
        <v>9</v>
      </c>
    </row>
    <row r="50" spans="1:17">
      <c r="A50" s="30" t="s">
        <v>64</v>
      </c>
      <c r="B50" s="20">
        <v>11</v>
      </c>
      <c r="C50" s="20">
        <v>1</v>
      </c>
      <c r="D50" s="20">
        <v>1</v>
      </c>
      <c r="E50" s="20">
        <v>5</v>
      </c>
      <c r="F50" s="20">
        <v>10</v>
      </c>
      <c r="G50" s="20">
        <v>3</v>
      </c>
      <c r="H50" s="20">
        <v>0</v>
      </c>
      <c r="I50" s="20">
        <v>3</v>
      </c>
      <c r="J50" s="20">
        <v>0</v>
      </c>
      <c r="K50" s="20">
        <v>0</v>
      </c>
      <c r="L50" s="20">
        <v>0</v>
      </c>
      <c r="M50" s="20">
        <v>1</v>
      </c>
      <c r="N50" s="20">
        <v>0</v>
      </c>
      <c r="O50" s="20">
        <v>0</v>
      </c>
      <c r="P50" s="20">
        <v>0</v>
      </c>
      <c r="Q50" s="20">
        <v>35</v>
      </c>
    </row>
    <row r="51" spans="1:17">
      <c r="A51" s="30" t="s">
        <v>65</v>
      </c>
      <c r="B51" s="20">
        <v>18</v>
      </c>
      <c r="C51" s="20">
        <v>1</v>
      </c>
      <c r="D51" s="20">
        <v>0</v>
      </c>
      <c r="E51" s="20">
        <v>1</v>
      </c>
      <c r="F51" s="20">
        <v>4</v>
      </c>
      <c r="G51" s="20">
        <v>3</v>
      </c>
      <c r="H51" s="20">
        <v>0</v>
      </c>
      <c r="I51" s="20">
        <v>2</v>
      </c>
      <c r="J51" s="20">
        <v>0</v>
      </c>
      <c r="K51" s="20">
        <v>1</v>
      </c>
      <c r="L51" s="20">
        <v>2</v>
      </c>
      <c r="M51" s="20">
        <v>7</v>
      </c>
      <c r="N51" s="20">
        <v>0</v>
      </c>
      <c r="O51" s="20">
        <v>0</v>
      </c>
      <c r="P51" s="20">
        <v>0</v>
      </c>
      <c r="Q51" s="20">
        <v>39</v>
      </c>
    </row>
    <row r="52" spans="1:17">
      <c r="A52" s="30" t="s">
        <v>66</v>
      </c>
      <c r="B52" s="20">
        <v>24</v>
      </c>
      <c r="C52" s="20">
        <v>2</v>
      </c>
      <c r="D52" s="20">
        <v>0</v>
      </c>
      <c r="E52" s="20">
        <v>9</v>
      </c>
      <c r="F52" s="20">
        <v>9</v>
      </c>
      <c r="G52" s="20">
        <v>11</v>
      </c>
      <c r="H52" s="20">
        <v>0</v>
      </c>
      <c r="I52" s="20">
        <v>3</v>
      </c>
      <c r="J52" s="20">
        <v>0</v>
      </c>
      <c r="K52" s="20">
        <v>1</v>
      </c>
      <c r="L52" s="20">
        <v>1</v>
      </c>
      <c r="M52" s="20">
        <v>4</v>
      </c>
      <c r="N52" s="20">
        <v>0</v>
      </c>
      <c r="O52" s="20">
        <v>1</v>
      </c>
      <c r="P52" s="20">
        <v>0</v>
      </c>
      <c r="Q52" s="20">
        <v>65</v>
      </c>
    </row>
    <row r="53" spans="1:17">
      <c r="A53" s="30" t="s">
        <v>67</v>
      </c>
      <c r="B53" s="20">
        <v>9</v>
      </c>
      <c r="C53" s="20">
        <v>0</v>
      </c>
      <c r="D53" s="20">
        <v>0</v>
      </c>
      <c r="E53" s="20">
        <v>2</v>
      </c>
      <c r="F53" s="20">
        <v>1</v>
      </c>
      <c r="G53" s="20">
        <v>1</v>
      </c>
      <c r="H53" s="20">
        <v>0</v>
      </c>
      <c r="I53" s="20">
        <v>0</v>
      </c>
      <c r="J53" s="20">
        <v>0</v>
      </c>
      <c r="K53" s="20">
        <v>0</v>
      </c>
      <c r="L53" s="20">
        <v>0</v>
      </c>
      <c r="M53" s="20">
        <v>1</v>
      </c>
      <c r="N53" s="20">
        <v>0</v>
      </c>
      <c r="O53" s="20">
        <v>0</v>
      </c>
      <c r="P53" s="20">
        <v>0</v>
      </c>
      <c r="Q53" s="20">
        <v>14</v>
      </c>
    </row>
    <row r="54" spans="1:17">
      <c r="A54" s="30" t="s">
        <v>68</v>
      </c>
      <c r="B54" s="20">
        <v>46</v>
      </c>
      <c r="C54" s="20">
        <v>3</v>
      </c>
      <c r="D54" s="20">
        <v>5</v>
      </c>
      <c r="E54" s="20">
        <v>75</v>
      </c>
      <c r="F54" s="20">
        <v>28</v>
      </c>
      <c r="G54" s="20">
        <v>27</v>
      </c>
      <c r="H54" s="20">
        <v>8</v>
      </c>
      <c r="I54" s="20">
        <v>4</v>
      </c>
      <c r="J54" s="20">
        <v>0</v>
      </c>
      <c r="K54" s="20">
        <v>15</v>
      </c>
      <c r="L54" s="20">
        <v>2</v>
      </c>
      <c r="M54" s="20">
        <v>1</v>
      </c>
      <c r="N54" s="20">
        <v>0</v>
      </c>
      <c r="O54" s="20">
        <v>0</v>
      </c>
      <c r="P54" s="20">
        <v>0</v>
      </c>
      <c r="Q54" s="20">
        <v>214</v>
      </c>
    </row>
    <row r="55" spans="1:17">
      <c r="A55" s="30" t="s">
        <v>69</v>
      </c>
      <c r="B55" s="20">
        <v>9</v>
      </c>
      <c r="C55" s="20">
        <v>0</v>
      </c>
      <c r="D55" s="20">
        <v>1</v>
      </c>
      <c r="E55" s="20">
        <v>5</v>
      </c>
      <c r="F55" s="20">
        <v>2</v>
      </c>
      <c r="G55" s="20">
        <v>2</v>
      </c>
      <c r="H55" s="20">
        <v>0</v>
      </c>
      <c r="I55" s="20">
        <v>0</v>
      </c>
      <c r="J55" s="20">
        <v>0</v>
      </c>
      <c r="K55" s="20">
        <v>0</v>
      </c>
      <c r="L55" s="20">
        <v>0</v>
      </c>
      <c r="M55" s="20">
        <v>1</v>
      </c>
      <c r="N55" s="20">
        <v>0</v>
      </c>
      <c r="O55" s="20">
        <v>0</v>
      </c>
      <c r="P55" s="20">
        <v>0</v>
      </c>
      <c r="Q55" s="20">
        <v>20</v>
      </c>
    </row>
    <row r="56" spans="1:17">
      <c r="A56" s="30" t="s">
        <v>70</v>
      </c>
      <c r="B56" s="20">
        <v>84</v>
      </c>
      <c r="C56" s="20">
        <v>3</v>
      </c>
      <c r="D56" s="20">
        <v>3</v>
      </c>
      <c r="E56" s="20">
        <v>43</v>
      </c>
      <c r="F56" s="20">
        <v>14</v>
      </c>
      <c r="G56" s="20">
        <v>23</v>
      </c>
      <c r="H56" s="20">
        <v>3</v>
      </c>
      <c r="I56" s="20">
        <v>1</v>
      </c>
      <c r="J56" s="20">
        <v>1</v>
      </c>
      <c r="K56" s="20">
        <v>14</v>
      </c>
      <c r="L56" s="20">
        <v>0</v>
      </c>
      <c r="M56" s="20">
        <v>3</v>
      </c>
      <c r="N56" s="20">
        <v>0</v>
      </c>
      <c r="O56" s="20">
        <v>0</v>
      </c>
      <c r="P56" s="20">
        <v>0</v>
      </c>
      <c r="Q56" s="20">
        <v>192</v>
      </c>
    </row>
    <row r="57" spans="1:17">
      <c r="A57" s="30" t="s">
        <v>71</v>
      </c>
      <c r="B57" s="20">
        <v>1</v>
      </c>
      <c r="C57" s="20">
        <v>1</v>
      </c>
      <c r="D57" s="20">
        <v>0</v>
      </c>
      <c r="E57" s="20">
        <v>2</v>
      </c>
      <c r="F57" s="20">
        <v>3</v>
      </c>
      <c r="G57" s="20">
        <v>1</v>
      </c>
      <c r="H57" s="20">
        <v>2</v>
      </c>
      <c r="I57" s="20">
        <v>0</v>
      </c>
      <c r="J57" s="20">
        <v>0</v>
      </c>
      <c r="K57" s="20">
        <v>0</v>
      </c>
      <c r="L57" s="20">
        <v>0</v>
      </c>
      <c r="M57" s="20">
        <v>0</v>
      </c>
      <c r="N57" s="20">
        <v>0</v>
      </c>
      <c r="O57" s="20">
        <v>0</v>
      </c>
      <c r="P57" s="20">
        <v>0</v>
      </c>
      <c r="Q57" s="20">
        <v>10</v>
      </c>
    </row>
    <row r="58" spans="1:17">
      <c r="A58" s="30" t="s">
        <v>72</v>
      </c>
      <c r="B58" s="20">
        <v>38</v>
      </c>
      <c r="C58" s="20">
        <v>4</v>
      </c>
      <c r="D58" s="20">
        <v>1</v>
      </c>
      <c r="E58" s="20">
        <v>10</v>
      </c>
      <c r="F58" s="20">
        <v>29</v>
      </c>
      <c r="G58" s="20">
        <v>8</v>
      </c>
      <c r="H58" s="20">
        <v>4</v>
      </c>
      <c r="I58" s="20">
        <v>3</v>
      </c>
      <c r="J58" s="20">
        <v>0</v>
      </c>
      <c r="K58" s="20">
        <v>2</v>
      </c>
      <c r="L58" s="20">
        <v>1</v>
      </c>
      <c r="M58" s="20">
        <v>5</v>
      </c>
      <c r="N58" s="20">
        <v>0</v>
      </c>
      <c r="O58" s="20">
        <v>0</v>
      </c>
      <c r="P58" s="20">
        <v>0</v>
      </c>
      <c r="Q58" s="20">
        <v>105</v>
      </c>
    </row>
    <row r="59" spans="1:17">
      <c r="A59" s="30" t="s">
        <v>73</v>
      </c>
      <c r="B59" s="20">
        <v>25</v>
      </c>
      <c r="C59" s="20">
        <v>0</v>
      </c>
      <c r="D59" s="20">
        <v>3</v>
      </c>
      <c r="E59" s="20">
        <v>11</v>
      </c>
      <c r="F59" s="20">
        <v>10</v>
      </c>
      <c r="G59" s="20">
        <v>8</v>
      </c>
      <c r="H59" s="20">
        <v>3</v>
      </c>
      <c r="I59" s="20">
        <v>1</v>
      </c>
      <c r="J59" s="20">
        <v>1</v>
      </c>
      <c r="K59" s="20">
        <v>2</v>
      </c>
      <c r="L59" s="20">
        <v>2</v>
      </c>
      <c r="M59" s="20">
        <v>1</v>
      </c>
      <c r="N59" s="20">
        <v>0</v>
      </c>
      <c r="O59" s="20">
        <v>0</v>
      </c>
      <c r="P59" s="20">
        <v>0</v>
      </c>
      <c r="Q59" s="20">
        <v>67</v>
      </c>
    </row>
    <row r="60" spans="1:17">
      <c r="A60" s="30" t="s">
        <v>74</v>
      </c>
      <c r="B60" s="20">
        <v>10</v>
      </c>
      <c r="C60" s="20">
        <v>1</v>
      </c>
      <c r="D60" s="20">
        <v>0</v>
      </c>
      <c r="E60" s="20">
        <v>2</v>
      </c>
      <c r="F60" s="20">
        <v>2</v>
      </c>
      <c r="G60" s="20">
        <v>1</v>
      </c>
      <c r="H60" s="20">
        <v>1</v>
      </c>
      <c r="I60" s="20">
        <v>0</v>
      </c>
      <c r="J60" s="20">
        <v>0</v>
      </c>
      <c r="K60" s="20">
        <v>0</v>
      </c>
      <c r="L60" s="20">
        <v>0</v>
      </c>
      <c r="M60" s="20">
        <v>0</v>
      </c>
      <c r="N60" s="20">
        <v>0</v>
      </c>
      <c r="O60" s="20">
        <v>0</v>
      </c>
      <c r="P60" s="20">
        <v>0</v>
      </c>
      <c r="Q60" s="20">
        <v>17</v>
      </c>
    </row>
    <row r="61" spans="1:17">
      <c r="A61" s="30" t="s">
        <v>75</v>
      </c>
      <c r="B61" s="20">
        <v>36</v>
      </c>
      <c r="C61" s="20">
        <v>0</v>
      </c>
      <c r="D61" s="20">
        <v>2</v>
      </c>
      <c r="E61" s="20">
        <v>2</v>
      </c>
      <c r="F61" s="20">
        <v>16</v>
      </c>
      <c r="G61" s="20">
        <v>6</v>
      </c>
      <c r="H61" s="20">
        <v>0</v>
      </c>
      <c r="I61" s="20">
        <v>0</v>
      </c>
      <c r="J61" s="20">
        <v>0</v>
      </c>
      <c r="K61" s="20">
        <v>0</v>
      </c>
      <c r="L61" s="20">
        <v>1</v>
      </c>
      <c r="M61" s="20">
        <v>0</v>
      </c>
      <c r="N61" s="20">
        <v>0</v>
      </c>
      <c r="O61" s="20">
        <v>0</v>
      </c>
      <c r="P61" s="20">
        <v>0</v>
      </c>
      <c r="Q61" s="20">
        <v>63</v>
      </c>
    </row>
    <row r="62" spans="1:17">
      <c r="A62" s="30" t="s">
        <v>76</v>
      </c>
      <c r="B62" s="20">
        <v>48</v>
      </c>
      <c r="C62" s="20">
        <v>8</v>
      </c>
      <c r="D62" s="20">
        <v>2</v>
      </c>
      <c r="E62" s="20">
        <v>26</v>
      </c>
      <c r="F62" s="20">
        <v>24</v>
      </c>
      <c r="G62" s="20">
        <v>10</v>
      </c>
      <c r="H62" s="20">
        <v>0</v>
      </c>
      <c r="I62" s="20">
        <v>0</v>
      </c>
      <c r="J62" s="20">
        <v>0</v>
      </c>
      <c r="K62" s="20">
        <v>11</v>
      </c>
      <c r="L62" s="20">
        <v>1</v>
      </c>
      <c r="M62" s="20">
        <v>5</v>
      </c>
      <c r="N62" s="20">
        <v>0</v>
      </c>
      <c r="O62" s="20">
        <v>0</v>
      </c>
      <c r="P62" s="20">
        <v>0</v>
      </c>
      <c r="Q62" s="20">
        <v>135</v>
      </c>
    </row>
    <row r="63" spans="1:17">
      <c r="A63" s="30" t="s">
        <v>77</v>
      </c>
      <c r="B63" s="20">
        <v>12</v>
      </c>
      <c r="C63" s="20">
        <v>2</v>
      </c>
      <c r="D63" s="20">
        <v>0</v>
      </c>
      <c r="E63" s="20">
        <v>3</v>
      </c>
      <c r="F63" s="20">
        <v>0</v>
      </c>
      <c r="G63" s="20">
        <v>4</v>
      </c>
      <c r="H63" s="20">
        <v>1</v>
      </c>
      <c r="I63" s="20">
        <v>0</v>
      </c>
      <c r="J63" s="20">
        <v>0</v>
      </c>
      <c r="K63" s="20">
        <v>0</v>
      </c>
      <c r="L63" s="20">
        <v>0</v>
      </c>
      <c r="M63" s="20">
        <v>1</v>
      </c>
      <c r="N63" s="20">
        <v>0</v>
      </c>
      <c r="O63" s="20">
        <v>0</v>
      </c>
      <c r="P63" s="20">
        <v>0</v>
      </c>
      <c r="Q63" s="20">
        <v>23</v>
      </c>
    </row>
    <row r="64" spans="1:17">
      <c r="A64" s="30" t="s">
        <v>78</v>
      </c>
      <c r="B64" s="20">
        <v>13</v>
      </c>
      <c r="C64" s="20">
        <v>5</v>
      </c>
      <c r="D64" s="20">
        <v>0</v>
      </c>
      <c r="E64" s="20">
        <v>9</v>
      </c>
      <c r="F64" s="20">
        <v>7</v>
      </c>
      <c r="G64" s="20">
        <v>9</v>
      </c>
      <c r="H64" s="20">
        <v>1</v>
      </c>
      <c r="I64" s="20">
        <v>0</v>
      </c>
      <c r="J64" s="20">
        <v>0</v>
      </c>
      <c r="K64" s="20">
        <v>0</v>
      </c>
      <c r="L64" s="20">
        <v>0</v>
      </c>
      <c r="M64" s="20">
        <v>0</v>
      </c>
      <c r="N64" s="20">
        <v>0</v>
      </c>
      <c r="O64" s="20">
        <v>0</v>
      </c>
      <c r="P64" s="20">
        <v>0</v>
      </c>
      <c r="Q64" s="20">
        <v>44</v>
      </c>
    </row>
    <row r="65" spans="1:17">
      <c r="A65" s="30" t="s">
        <v>79</v>
      </c>
      <c r="B65" s="20">
        <v>15</v>
      </c>
      <c r="C65" s="20">
        <v>1</v>
      </c>
      <c r="D65" s="20">
        <v>1</v>
      </c>
      <c r="E65" s="20">
        <v>3</v>
      </c>
      <c r="F65" s="20">
        <v>2</v>
      </c>
      <c r="G65" s="20">
        <v>3</v>
      </c>
      <c r="H65" s="20">
        <v>2</v>
      </c>
      <c r="I65" s="20">
        <v>0</v>
      </c>
      <c r="J65" s="20">
        <v>0</v>
      </c>
      <c r="K65" s="20">
        <v>1</v>
      </c>
      <c r="L65" s="20">
        <v>2</v>
      </c>
      <c r="M65" s="20">
        <v>0</v>
      </c>
      <c r="N65" s="20">
        <v>0</v>
      </c>
      <c r="O65" s="20">
        <v>1</v>
      </c>
      <c r="P65" s="20">
        <v>0</v>
      </c>
      <c r="Q65" s="20">
        <v>31</v>
      </c>
    </row>
    <row r="66" spans="1:17">
      <c r="A66" s="30" t="s">
        <v>80</v>
      </c>
      <c r="B66" s="20">
        <v>13</v>
      </c>
      <c r="C66" s="20">
        <v>2</v>
      </c>
      <c r="D66" s="20">
        <v>2</v>
      </c>
      <c r="E66" s="20">
        <v>5</v>
      </c>
      <c r="F66" s="20">
        <v>3</v>
      </c>
      <c r="G66" s="20">
        <v>4</v>
      </c>
      <c r="H66" s="20">
        <v>1</v>
      </c>
      <c r="I66" s="20">
        <v>0</v>
      </c>
      <c r="J66" s="20">
        <v>0</v>
      </c>
      <c r="K66" s="20">
        <v>1</v>
      </c>
      <c r="L66" s="20">
        <v>0</v>
      </c>
      <c r="M66" s="20">
        <v>0</v>
      </c>
      <c r="N66" s="20">
        <v>0</v>
      </c>
      <c r="O66" s="20">
        <v>0</v>
      </c>
      <c r="P66" s="20">
        <v>0</v>
      </c>
      <c r="Q66" s="20">
        <v>31</v>
      </c>
    </row>
    <row r="67" spans="1:17">
      <c r="A67" s="30" t="s">
        <v>81</v>
      </c>
      <c r="B67" s="20">
        <v>50</v>
      </c>
      <c r="C67" s="20">
        <v>1</v>
      </c>
      <c r="D67" s="20">
        <v>2</v>
      </c>
      <c r="E67" s="20">
        <v>12</v>
      </c>
      <c r="F67" s="20">
        <v>18</v>
      </c>
      <c r="G67" s="20">
        <v>9</v>
      </c>
      <c r="H67" s="20">
        <v>3</v>
      </c>
      <c r="I67" s="20">
        <v>1</v>
      </c>
      <c r="J67" s="20">
        <v>0</v>
      </c>
      <c r="K67" s="20">
        <v>5</v>
      </c>
      <c r="L67" s="20">
        <v>0</v>
      </c>
      <c r="M67" s="20">
        <v>4</v>
      </c>
      <c r="N67" s="20">
        <v>0</v>
      </c>
      <c r="O67" s="20">
        <v>2</v>
      </c>
      <c r="P67" s="20">
        <v>0</v>
      </c>
      <c r="Q67" s="20">
        <v>107</v>
      </c>
    </row>
    <row r="68" spans="1:17">
      <c r="A68" s="30" t="s">
        <v>82</v>
      </c>
      <c r="B68" s="20">
        <v>0</v>
      </c>
      <c r="C68" s="20">
        <v>0</v>
      </c>
      <c r="D68" s="20">
        <v>0</v>
      </c>
      <c r="E68" s="20">
        <v>2</v>
      </c>
      <c r="F68" s="20">
        <v>5</v>
      </c>
      <c r="G68" s="20">
        <v>6</v>
      </c>
      <c r="H68" s="20">
        <v>4</v>
      </c>
      <c r="I68" s="20">
        <v>1</v>
      </c>
      <c r="J68" s="20">
        <v>0</v>
      </c>
      <c r="K68" s="20">
        <v>2</v>
      </c>
      <c r="L68" s="20">
        <v>0</v>
      </c>
      <c r="M68" s="20">
        <v>0</v>
      </c>
      <c r="N68" s="20">
        <v>0</v>
      </c>
      <c r="O68" s="20">
        <v>0</v>
      </c>
      <c r="P68" s="20">
        <v>0</v>
      </c>
      <c r="Q68" s="20">
        <v>20</v>
      </c>
    </row>
    <row r="69" spans="1:17">
      <c r="A69" s="30" t="s">
        <v>83</v>
      </c>
      <c r="B69" s="20">
        <v>59</v>
      </c>
      <c r="C69" s="20">
        <v>1</v>
      </c>
      <c r="D69" s="20">
        <v>3</v>
      </c>
      <c r="E69" s="20">
        <v>40</v>
      </c>
      <c r="F69" s="20">
        <v>21</v>
      </c>
      <c r="G69" s="20">
        <v>39</v>
      </c>
      <c r="H69" s="20">
        <v>3</v>
      </c>
      <c r="I69" s="20">
        <v>4</v>
      </c>
      <c r="J69" s="20">
        <v>0</v>
      </c>
      <c r="K69" s="20">
        <v>6</v>
      </c>
      <c r="L69" s="20">
        <v>3</v>
      </c>
      <c r="M69" s="20">
        <v>1</v>
      </c>
      <c r="N69" s="20">
        <v>0</v>
      </c>
      <c r="O69" s="20">
        <v>0</v>
      </c>
      <c r="P69" s="20">
        <v>0</v>
      </c>
      <c r="Q69" s="20">
        <v>180</v>
      </c>
    </row>
    <row r="70" spans="1:17">
      <c r="A70" s="30" t="s">
        <v>84</v>
      </c>
      <c r="B70" s="20">
        <v>51</v>
      </c>
      <c r="C70" s="20">
        <v>3</v>
      </c>
      <c r="D70" s="20">
        <v>3</v>
      </c>
      <c r="E70" s="20">
        <v>68</v>
      </c>
      <c r="F70" s="20">
        <v>27</v>
      </c>
      <c r="G70" s="20">
        <v>97</v>
      </c>
      <c r="H70" s="20">
        <v>5</v>
      </c>
      <c r="I70" s="20">
        <v>7</v>
      </c>
      <c r="J70" s="20">
        <v>1</v>
      </c>
      <c r="K70" s="20">
        <v>16</v>
      </c>
      <c r="L70" s="20">
        <v>3</v>
      </c>
      <c r="M70" s="20">
        <v>0</v>
      </c>
      <c r="N70" s="20">
        <v>0</v>
      </c>
      <c r="O70" s="20">
        <v>4</v>
      </c>
      <c r="P70" s="20">
        <v>0</v>
      </c>
      <c r="Q70" s="20">
        <v>285</v>
      </c>
    </row>
    <row r="71" spans="1:17">
      <c r="A71" s="30" t="s">
        <v>85</v>
      </c>
      <c r="B71" s="20">
        <v>16</v>
      </c>
      <c r="C71" s="20">
        <v>2</v>
      </c>
      <c r="D71" s="20">
        <v>1</v>
      </c>
      <c r="E71" s="20">
        <v>5</v>
      </c>
      <c r="F71" s="20">
        <v>7</v>
      </c>
      <c r="G71" s="20">
        <v>5</v>
      </c>
      <c r="H71" s="20">
        <v>3</v>
      </c>
      <c r="I71" s="20">
        <v>0</v>
      </c>
      <c r="J71" s="20">
        <v>0</v>
      </c>
      <c r="K71" s="20">
        <v>1</v>
      </c>
      <c r="L71" s="20">
        <v>3</v>
      </c>
      <c r="M71" s="20">
        <v>1</v>
      </c>
      <c r="N71" s="20">
        <v>0</v>
      </c>
      <c r="O71" s="20">
        <v>0</v>
      </c>
      <c r="P71" s="20">
        <v>0</v>
      </c>
      <c r="Q71" s="20">
        <v>44</v>
      </c>
    </row>
    <row r="72" spans="1:17">
      <c r="A72" s="30" t="s">
        <v>86</v>
      </c>
      <c r="B72" s="20">
        <v>10</v>
      </c>
      <c r="C72" s="20">
        <v>0</v>
      </c>
      <c r="D72" s="20">
        <v>1</v>
      </c>
      <c r="E72" s="20">
        <v>5</v>
      </c>
      <c r="F72" s="20">
        <v>3</v>
      </c>
      <c r="G72" s="20">
        <v>2</v>
      </c>
      <c r="H72" s="20">
        <v>1</v>
      </c>
      <c r="I72" s="20">
        <v>1</v>
      </c>
      <c r="J72" s="20">
        <v>0</v>
      </c>
      <c r="K72" s="20">
        <v>0</v>
      </c>
      <c r="L72" s="20">
        <v>2</v>
      </c>
      <c r="M72" s="20">
        <v>0</v>
      </c>
      <c r="N72" s="20">
        <v>0</v>
      </c>
      <c r="O72" s="20">
        <v>1</v>
      </c>
      <c r="P72" s="20">
        <v>0</v>
      </c>
      <c r="Q72" s="20">
        <v>26</v>
      </c>
    </row>
    <row r="73" spans="1:17">
      <c r="A73" s="30" t="s">
        <v>87</v>
      </c>
      <c r="B73" s="20">
        <v>76</v>
      </c>
      <c r="C73" s="20">
        <v>10</v>
      </c>
      <c r="D73" s="20">
        <v>1</v>
      </c>
      <c r="E73" s="20">
        <v>21</v>
      </c>
      <c r="F73" s="20">
        <v>18</v>
      </c>
      <c r="G73" s="20">
        <v>12</v>
      </c>
      <c r="H73" s="20">
        <v>4</v>
      </c>
      <c r="I73" s="20">
        <v>0</v>
      </c>
      <c r="J73" s="20">
        <v>0</v>
      </c>
      <c r="K73" s="20">
        <v>13</v>
      </c>
      <c r="L73" s="20">
        <v>2</v>
      </c>
      <c r="M73" s="20">
        <v>3</v>
      </c>
      <c r="N73" s="20">
        <v>0</v>
      </c>
      <c r="O73" s="20">
        <v>0</v>
      </c>
      <c r="P73" s="20">
        <v>0</v>
      </c>
      <c r="Q73" s="20">
        <v>160</v>
      </c>
    </row>
    <row r="74" spans="1:17">
      <c r="A74" s="30" t="s">
        <v>88</v>
      </c>
      <c r="B74" s="20">
        <v>27</v>
      </c>
      <c r="C74" s="20">
        <v>4</v>
      </c>
      <c r="D74" s="20">
        <v>1</v>
      </c>
      <c r="E74" s="20">
        <v>6</v>
      </c>
      <c r="F74" s="20">
        <v>13</v>
      </c>
      <c r="G74" s="20">
        <v>18</v>
      </c>
      <c r="H74" s="20">
        <v>1</v>
      </c>
      <c r="I74" s="20">
        <v>0</v>
      </c>
      <c r="J74" s="20">
        <v>0</v>
      </c>
      <c r="K74" s="20">
        <v>5</v>
      </c>
      <c r="L74" s="20">
        <v>1</v>
      </c>
      <c r="M74" s="20">
        <v>4</v>
      </c>
      <c r="N74" s="20">
        <v>0</v>
      </c>
      <c r="O74" s="20">
        <v>0</v>
      </c>
      <c r="P74" s="20">
        <v>0</v>
      </c>
      <c r="Q74" s="20">
        <v>80</v>
      </c>
    </row>
  </sheetData>
  <mergeCells count="1">
    <mergeCell ref="S3:Z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Dashboard</vt:lpstr>
      <vt:lpstr>19-20 Indicator Data</vt:lpstr>
      <vt:lpstr>19-20 Exit Reason Data</vt:lpstr>
    </vt:vector>
  </TitlesOfParts>
  <Company>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Rundle, Matthew G</dc:creator>
  <cp:lastModifiedBy>Rundle, Matthew G</cp:lastModifiedBy>
  <dcterms:created xsi:type="dcterms:W3CDTF">2020-11-19T15:49:38Z</dcterms:created>
  <dcterms:modified xsi:type="dcterms:W3CDTF">2021-07-16T17:01:07Z</dcterms:modified>
</cp:coreProperties>
</file>